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Plan rashoda" sheetId="1" r:id="rId1"/>
  </sheets>
  <definedNames/>
  <calcPr fullCalcOnLoad="1"/>
</workbook>
</file>

<file path=xl/sharedStrings.xml><?xml version="1.0" encoding="utf-8"?>
<sst xmlns="http://schemas.openxmlformats.org/spreadsheetml/2006/main" count="211" uniqueCount="101">
  <si>
    <t>RAZDJEL:</t>
  </si>
  <si>
    <t>GLAVA:</t>
  </si>
  <si>
    <t>Šifra u MZOŠ:</t>
  </si>
  <si>
    <t>NAZIV:</t>
  </si>
  <si>
    <t>SJEDIŠTE:</t>
  </si>
  <si>
    <t>Opći prihodi i primici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</si>
  <si>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</si>
  <si>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</si>
  <si>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</si>
  <si>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</si>
  <si>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</si>
  <si>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</si>
  <si>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</si>
  <si>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Ukupno</t>
  </si>
  <si>
    <t>Brojčana oznaka i naziv glavnog programa</t>
  </si>
  <si>
    <t>Brojčana oznaka i naziv programa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</si>
  <si>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</si>
  <si>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</si>
  <si>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</si>
  <si>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</si>
  <si>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</si>
  <si>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</si>
  <si>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</si>
  <si>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</si>
  <si>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</si>
  <si>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</si>
  <si>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</si>
  <si>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</si>
  <si>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</si>
  <si>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</si>
  <si>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</si>
  <si>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</si>
  <si>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</si>
  <si>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</si>
  <si>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</si>
  <si>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</si>
  <si>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</si>
  <si>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</si>
  <si>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</si>
  <si>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</si>
  <si>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</si>
  <si>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</si>
  <si>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</si>
  <si>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</si>
  <si>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</si>
  <si>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</si>
  <si>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</si>
  <si>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</si>
  <si>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</si>
  <si>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</si>
  <si>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UKUPNO AKTIVNOST</t>
  </si>
  <si>
    <t>Rashodi za nabavu proizvedene dugotrajne imovine</t>
  </si>
  <si>
    <t>Materijal i sirovine</t>
  </si>
  <si>
    <t>Zdravstvene  usl.</t>
  </si>
  <si>
    <t>Uredska oprema i namještaj</t>
  </si>
  <si>
    <t>Odgovorna osoba:</t>
  </si>
  <si>
    <t>80    MINISTARSTVO ZNANOSTI, OBRAZOVANJA I ŠPORTA</t>
  </si>
  <si>
    <r>
      <t xml:space="preserve">( OŠ UPISUJU : </t>
    </r>
    <r>
      <rPr>
        <b/>
        <sz val="12"/>
        <rFont val="Times New Roman"/>
        <family val="1"/>
      </rPr>
      <t>15  OSNOVNOŠKOLSKO OBRAZOVANJE</t>
    </r>
    <r>
      <rPr>
        <sz val="12"/>
        <rFont val="Times New Roman"/>
        <family val="1"/>
      </rPr>
      <t xml:space="preserve"> )</t>
    </r>
  </si>
  <si>
    <r>
      <t>Pxxx</t>
    </r>
    <r>
      <rPr>
        <sz val="12"/>
        <rFont val="Times New Roman"/>
        <family val="1"/>
      </rPr>
      <t xml:space="preserve"> -</t>
    </r>
    <r>
      <rPr>
        <b/>
        <sz val="12"/>
        <rFont val="Times New Roman"/>
        <family val="1"/>
      </rPr>
      <t>Redovni program odgoja i obrazovanja</t>
    </r>
  </si>
  <si>
    <t>Plan rashoda i izdataka prema izvoru financiranja</t>
  </si>
  <si>
    <t>PLAN: RASHODI I IZDACI</t>
  </si>
  <si>
    <t>Uređaji, strojevi i oprema</t>
  </si>
  <si>
    <t>FINANCIJSKI PLAN-PLAN RASHODA I IZDATAKA</t>
  </si>
  <si>
    <t>PLAN:  PRIHODI I PRIMICI</t>
  </si>
  <si>
    <t>Županijski  ili gradski proračun</t>
  </si>
  <si>
    <t xml:space="preserve">SVEUKUPNO </t>
  </si>
  <si>
    <t xml:space="preserve">KAPITALNI PROJEKT 02 </t>
  </si>
  <si>
    <t xml:space="preserve">AKTIVNOST:  </t>
  </si>
  <si>
    <t xml:space="preserve">KAPITALNI PROJEKT 03 </t>
  </si>
  <si>
    <t>SVEUKUPNO</t>
  </si>
  <si>
    <t>Županijski ili gradski proračun</t>
  </si>
  <si>
    <t>UKUPNO PROJEKT</t>
  </si>
  <si>
    <t>PRILOG 7.</t>
  </si>
  <si>
    <t>ŠKOLA PLIVANJA</t>
  </si>
  <si>
    <t>SLOBODNE AKTIVNOSTI I ŠKOLSKA NATJECANJA</t>
  </si>
  <si>
    <t>Doprinosi za zdravstvo</t>
  </si>
  <si>
    <t>Doprinos za zapošljavanje</t>
  </si>
  <si>
    <t>Uredski materijal i ostali mater.ras.</t>
  </si>
  <si>
    <t>Natjecanja</t>
  </si>
  <si>
    <t>06-037-003</t>
  </si>
  <si>
    <t>OSNOVNA ŠKOLA "ĐURO ESTER"</t>
  </si>
  <si>
    <t>KOPRIVNICA</t>
  </si>
  <si>
    <t>15 OSNOVNOŠKOLSKO OBRAZOVANJE</t>
  </si>
  <si>
    <t>Plaće za posebne uvjete rada</t>
  </si>
  <si>
    <t>SUBVENCIONIRANJE PREHRANE U ŠKOLSKOJ KUHINJI</t>
  </si>
  <si>
    <t>Izradila:VESNA SMOLEC</t>
  </si>
  <si>
    <t>Telefon:048/622-433/104</t>
  </si>
  <si>
    <t>Poslovni  objekti</t>
  </si>
  <si>
    <t>Knjige u knjižnicama</t>
  </si>
  <si>
    <t>mr. SANJA PRELOGOVIĆ</t>
  </si>
  <si>
    <t>Procjena 2013.</t>
  </si>
  <si>
    <t>Ostale naknade troš.zaposl. VA</t>
  </si>
  <si>
    <t>Službena,radna i zaštit.odjeća</t>
  </si>
  <si>
    <t>Zatezne kamate iz posl.odnosa</t>
  </si>
  <si>
    <t>Dodatna ulaganja u građ.objekte</t>
  </si>
  <si>
    <t>Računala…</t>
  </si>
  <si>
    <t>Plan 2012.</t>
  </si>
  <si>
    <t>procjena 2013.</t>
  </si>
  <si>
    <t>Procjena 2014.</t>
  </si>
  <si>
    <t>Koprivnica 12.11.2011.</t>
  </si>
  <si>
    <t>,23.12.2011.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</si>
</sst>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3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2" applyNumberFormat="0" applyAlignment="0" applyProtection="0"/>
    <xf numFmtId="0" fontId="18" fillId="21" borderId="3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6" fillId="23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/>
    </xf>
    <xf numFmtId="0" fontId="5" fillId="0" borderId="15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3" fontId="8" fillId="0" borderId="12" xfId="0" applyNumberFormat="1" applyFont="1" applyFill="1" applyBorder="1" applyAlignment="1" quotePrefix="1">
      <alignment horizontal="left"/>
    </xf>
    <xf numFmtId="3" fontId="6" fillId="0" borderId="11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horizontal="left"/>
    </xf>
    <xf numFmtId="0" fontId="6" fillId="0" borderId="0" xfId="0" applyNumberFormat="1" applyFont="1" applyBorder="1" applyAlignment="1" quotePrefix="1">
      <alignment horizontal="left"/>
    </xf>
    <xf numFmtId="3" fontId="5" fillId="0" borderId="17" xfId="0" applyNumberFormat="1" applyFont="1" applyBorder="1" applyAlignment="1">
      <alignment horizontal="left" indent="1"/>
    </xf>
    <xf numFmtId="3" fontId="6" fillId="0" borderId="11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15" xfId="0" applyNumberFormat="1" applyFont="1" applyBorder="1" applyAlignment="1" quotePrefix="1">
      <alignment horizontal="left"/>
    </xf>
    <xf numFmtId="0" fontId="0" fillId="0" borderId="14" xfId="0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24" borderId="11" xfId="0" applyNumberFormat="1" applyFont="1" applyFill="1" applyBorder="1" applyAlignment="1" quotePrefix="1">
      <alignment horizontal="center" vertical="center" wrapText="1"/>
    </xf>
    <xf numFmtId="3" fontId="5" fillId="24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 wrapText="1"/>
    </xf>
    <xf numFmtId="0" fontId="6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wrapText="1"/>
    </xf>
    <xf numFmtId="0" fontId="5" fillId="0" borderId="16" xfId="0" applyNumberFormat="1" applyFont="1" applyBorder="1" applyAlignment="1" quotePrefix="1">
      <alignment horizontal="left"/>
    </xf>
    <xf numFmtId="0" fontId="6" fillId="0" borderId="16" xfId="0" applyNumberFormat="1" applyFont="1" applyBorder="1" applyAlignment="1">
      <alignment horizontal="left"/>
    </xf>
    <xf numFmtId="3" fontId="5" fillId="0" borderId="16" xfId="0" applyNumberFormat="1" applyFont="1" applyFill="1" applyBorder="1" applyAlignment="1">
      <alignment wrapText="1"/>
    </xf>
    <xf numFmtId="0" fontId="6" fillId="0" borderId="16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/>
    </xf>
    <xf numFmtId="3" fontId="7" fillId="0" borderId="16" xfId="0" applyNumberFormat="1" applyFont="1" applyBorder="1" applyAlignment="1" quotePrefix="1">
      <alignment horizontal="center"/>
    </xf>
    <xf numFmtId="0" fontId="6" fillId="0" borderId="16" xfId="0" applyNumberFormat="1" applyFont="1" applyBorder="1" applyAlignment="1">
      <alignment wrapText="1"/>
    </xf>
    <xf numFmtId="0" fontId="6" fillId="0" borderId="16" xfId="0" applyNumberFormat="1" applyFont="1" applyBorder="1" applyAlignment="1" quotePrefix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11" fillId="0" borderId="16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6" fillId="5" borderId="16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 wrapText="1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 horizontal="center" vertical="center" textRotation="90" wrapText="1"/>
    </xf>
    <xf numFmtId="3" fontId="6" fillId="0" borderId="1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10" fillId="0" borderId="0" xfId="0" applyNumberFormat="1" applyFont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13" fillId="0" borderId="0" xfId="0" applyNumberFormat="1" applyFont="1" applyBorder="1" applyAlignment="1">
      <alignment wrapText="1"/>
    </xf>
    <xf numFmtId="3" fontId="11" fillId="0" borderId="1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6" fillId="25" borderId="15" xfId="0" applyNumberFormat="1" applyFont="1" applyFill="1" applyBorder="1" applyAlignment="1">
      <alignment horizontal="center"/>
    </xf>
    <xf numFmtId="0" fontId="6" fillId="25" borderId="13" xfId="0" applyNumberFormat="1" applyFont="1" applyFill="1" applyBorder="1" applyAlignment="1">
      <alignment horizontal="center"/>
    </xf>
    <xf numFmtId="3" fontId="6" fillId="25" borderId="19" xfId="0" applyNumberFormat="1" applyFont="1" applyFill="1" applyBorder="1" applyAlignment="1">
      <alignment horizontal="center"/>
    </xf>
    <xf numFmtId="3" fontId="6" fillId="25" borderId="20" xfId="0" applyNumberFormat="1" applyFont="1" applyFill="1" applyBorder="1" applyAlignment="1">
      <alignment horizontal="center"/>
    </xf>
    <xf numFmtId="3" fontId="6" fillId="25" borderId="21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 quotePrefix="1">
      <alignment horizontal="left" wrapText="1"/>
    </xf>
    <xf numFmtId="3" fontId="6" fillId="0" borderId="0" xfId="0" applyNumberFormat="1" applyFont="1" applyBorder="1" applyAlignment="1" quotePrefix="1">
      <alignment horizontal="left" wrapText="1"/>
    </xf>
    <xf numFmtId="3" fontId="10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3" fontId="6" fillId="0" borderId="13" xfId="0" applyNumberFormat="1" applyFont="1" applyBorder="1" applyAlignment="1">
      <alignment horizontal="center"/>
    </xf>
    <xf numFmtId="0" fontId="6" fillId="25" borderId="15" xfId="0" applyNumberFormat="1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 quotePrefix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textRotation="90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Y289"/>
  <sheetViews>
    <sheetView tabSelected="1" zoomScale="75" zoomScaleNormal="75" zoomScaleSheetLayoutView="80" zoomScalePageLayoutView="0" workbookViewId="0" topLeftCell="L106">
      <selection activeCell="N20" sqref="N20"/>
    </sheetView>
  </sheetViews>
  <sheetFormatPr defaultColWidth="9.140625" defaultRowHeight="12.75"/>
  <cols>
    <col min="1" max="10" width="9.140625" style="9" customWidth="1"/>
    <col min="11" max="11" width="23.28125" style="7" customWidth="1"/>
    <col min="12" max="12" width="30.421875" style="8" customWidth="1"/>
    <col min="13" max="13" width="13.140625" style="9" customWidth="1"/>
    <col min="14" max="14" width="13.28125" style="10" customWidth="1"/>
    <col min="15" max="15" width="13.7109375" style="10" customWidth="1"/>
    <col min="16" max="16" width="10.7109375" style="9" customWidth="1"/>
    <col min="17" max="17" width="10.57421875" style="9" customWidth="1"/>
    <col min="18" max="18" width="7.8515625" style="9" customWidth="1"/>
    <col min="19" max="19" width="10.57421875" style="9" bestFit="1" customWidth="1"/>
    <col min="20" max="20" width="18.421875" style="9" customWidth="1"/>
    <col min="21" max="21" width="13.8515625" style="9" customWidth="1"/>
    <col min="22" max="22" width="11.00390625" style="9" customWidth="1"/>
    <col min="23" max="23" width="10.140625" style="12" customWidth="1"/>
    <col min="24" max="24" width="16.7109375" style="9" hidden="1" customWidth="1"/>
    <col min="25" max="25" width="16.421875" style="9" hidden="1" customWidth="1"/>
    <col min="26" max="16384" width="9.140625" style="9" customWidth="1"/>
  </cols>
  <sheetData>
    <row r="1" ht="18.75">
      <c r="K1" s="94" t="s">
        <v>72</v>
      </c>
    </row>
    <row r="2" ht="9" customHeight="1" thickBot="1"/>
    <row r="3" spans="11:23" ht="16.5" thickBot="1">
      <c r="K3" s="1" t="s">
        <v>2</v>
      </c>
      <c r="L3" s="2" t="s">
        <v>79</v>
      </c>
      <c r="M3" s="44"/>
      <c r="Q3" s="52"/>
      <c r="R3" s="116" t="s">
        <v>62</v>
      </c>
      <c r="S3" s="117"/>
      <c r="T3" s="117"/>
      <c r="U3" s="117"/>
      <c r="V3" s="118"/>
      <c r="W3" s="52"/>
    </row>
    <row r="4" spans="11:13" ht="19.5" customHeight="1">
      <c r="K4" s="4" t="s">
        <v>3</v>
      </c>
      <c r="L4" s="43" t="s">
        <v>80</v>
      </c>
      <c r="M4" s="45"/>
    </row>
    <row r="5" spans="11:13" ht="17.25" customHeight="1">
      <c r="K5" s="4" t="s">
        <v>4</v>
      </c>
      <c r="L5" s="5" t="s">
        <v>81</v>
      </c>
      <c r="M5" s="46"/>
    </row>
    <row r="6" spans="11:12" ht="17.25" customHeight="1">
      <c r="K6" s="4"/>
      <c r="L6" s="3"/>
    </row>
    <row r="7" spans="11:12" ht="18">
      <c r="K7" s="1" t="s">
        <v>0</v>
      </c>
      <c r="L7" s="6" t="s">
        <v>56</v>
      </c>
    </row>
    <row r="8" spans="11:25" ht="15.75">
      <c r="K8" s="1" t="s">
        <v>1</v>
      </c>
      <c r="L8" s="1" t="s">
        <v>82</v>
      </c>
      <c r="P8" s="9" t="s">
        <v>57</v>
      </c>
      <c r="X8" s="11"/>
      <c r="Y8" s="11"/>
    </row>
    <row r="9" spans="11:22" ht="38.25" customHeight="1">
      <c r="K9" s="80" t="s">
        <v>63</v>
      </c>
      <c r="L9" s="64" t="s">
        <v>96</v>
      </c>
      <c r="M9" s="24" t="s">
        <v>90</v>
      </c>
      <c r="N9" s="24" t="s">
        <v>98</v>
      </c>
      <c r="O9" s="12"/>
      <c r="P9" s="12"/>
      <c r="Q9" s="12"/>
      <c r="R9" s="12"/>
      <c r="S9" s="12"/>
      <c r="T9" s="12"/>
      <c r="U9" s="12"/>
      <c r="V9" s="12"/>
    </row>
    <row r="10" spans="11:23" ht="21.75" customHeight="1">
      <c r="K10" s="92" t="s">
        <v>5</v>
      </c>
      <c r="L10" s="53">
        <v>10724312</v>
      </c>
      <c r="M10" s="53">
        <v>11529929</v>
      </c>
      <c r="N10" s="54">
        <v>12305104</v>
      </c>
      <c r="O10" s="16"/>
      <c r="P10" s="12"/>
      <c r="Q10" s="12"/>
      <c r="R10" s="12"/>
      <c r="S10" s="12"/>
      <c r="T10" s="12"/>
      <c r="U10" s="12"/>
      <c r="V10" s="12"/>
      <c r="W10" s="17"/>
    </row>
    <row r="11" spans="11:23" ht="34.5" customHeight="1">
      <c r="K11" s="54" t="s">
        <v>70</v>
      </c>
      <c r="L11" s="53">
        <v>3098599</v>
      </c>
      <c r="M11" s="53">
        <v>3658911</v>
      </c>
      <c r="N11" s="54">
        <v>4208283</v>
      </c>
      <c r="O11" s="16"/>
      <c r="P11" s="12"/>
      <c r="Q11" s="12"/>
      <c r="R11" s="12"/>
      <c r="S11" s="12"/>
      <c r="T11" s="12"/>
      <c r="U11" s="12"/>
      <c r="V11" s="12"/>
      <c r="W11" s="17"/>
    </row>
    <row r="12" spans="11:23" ht="15" customHeight="1">
      <c r="K12" s="92" t="s">
        <v>6</v>
      </c>
      <c r="L12" s="53">
        <v>7625713</v>
      </c>
      <c r="M12" s="53">
        <v>7871018</v>
      </c>
      <c r="N12" s="53">
        <v>8096821</v>
      </c>
      <c r="O12" s="15"/>
      <c r="P12" s="12"/>
      <c r="Q12" s="12"/>
      <c r="R12" s="12"/>
      <c r="S12" s="12"/>
      <c r="T12" s="12"/>
      <c r="U12" s="12"/>
      <c r="V12" s="12"/>
      <c r="W12" s="17"/>
    </row>
    <row r="13" spans="11:22" ht="15.75">
      <c r="K13" s="92" t="s">
        <v>7</v>
      </c>
      <c r="L13" s="53">
        <f>P76+P71+P94+P104</f>
        <v>0</v>
      </c>
      <c r="M13" s="53">
        <v>0</v>
      </c>
      <c r="N13" s="54">
        <v>0</v>
      </c>
      <c r="O13" s="16"/>
      <c r="P13" s="12"/>
      <c r="Q13" s="12"/>
      <c r="R13" s="12"/>
      <c r="S13" s="12"/>
      <c r="T13" s="12"/>
      <c r="U13" s="12"/>
      <c r="V13" s="12"/>
    </row>
    <row r="14" spans="11:22" ht="15.75">
      <c r="K14" s="92" t="s">
        <v>8</v>
      </c>
      <c r="L14" s="53"/>
      <c r="M14" s="53"/>
      <c r="N14" s="53"/>
      <c r="O14" s="15"/>
      <c r="P14" s="12"/>
      <c r="Q14" s="12"/>
      <c r="R14" s="12"/>
      <c r="S14" s="12"/>
      <c r="T14" s="12"/>
      <c r="U14" s="12"/>
      <c r="V14" s="12"/>
    </row>
    <row r="15" spans="11:22" ht="15.75">
      <c r="K15" s="92" t="s">
        <v>9</v>
      </c>
      <c r="L15" s="53"/>
      <c r="M15" s="53"/>
      <c r="N15" s="53"/>
      <c r="O15" s="15"/>
      <c r="P15" s="12"/>
      <c r="Q15" s="12"/>
      <c r="R15" s="12"/>
      <c r="S15" s="12"/>
      <c r="T15" s="12"/>
      <c r="U15" s="12"/>
      <c r="V15" s="12"/>
    </row>
    <row r="16" spans="11:22" ht="15.75">
      <c r="K16" s="92" t="s">
        <v>10</v>
      </c>
      <c r="L16" s="53"/>
      <c r="M16" s="53"/>
      <c r="N16" s="53"/>
      <c r="O16" s="15"/>
      <c r="P16" s="12"/>
      <c r="Q16" s="12"/>
      <c r="R16" s="12"/>
      <c r="S16" s="12"/>
      <c r="T16" s="12"/>
      <c r="U16" s="12"/>
      <c r="V16" s="12"/>
    </row>
    <row r="17" spans="11:22" ht="63">
      <c r="K17" s="54" t="s">
        <v>11</v>
      </c>
      <c r="L17" s="53">
        <v>0</v>
      </c>
      <c r="M17" s="53">
        <v>0</v>
      </c>
      <c r="N17" s="53">
        <v>0</v>
      </c>
      <c r="O17" s="15"/>
      <c r="P17" s="12"/>
      <c r="Q17" s="12"/>
      <c r="R17" s="12"/>
      <c r="S17" s="12"/>
      <c r="T17" s="12"/>
      <c r="U17" s="12"/>
      <c r="V17" s="12"/>
    </row>
    <row r="18" spans="11:22" ht="31.5">
      <c r="K18" s="54" t="s">
        <v>12</v>
      </c>
      <c r="L18" s="53">
        <f>T25</f>
        <v>0</v>
      </c>
      <c r="M18" s="53">
        <v>0</v>
      </c>
      <c r="N18" s="53">
        <v>0</v>
      </c>
      <c r="O18" s="15"/>
      <c r="P18" s="12"/>
      <c r="Q18" s="12"/>
      <c r="R18" s="12"/>
      <c r="S18" s="12"/>
      <c r="T18" s="12"/>
      <c r="U18" s="12"/>
      <c r="V18" s="12"/>
    </row>
    <row r="19" spans="11:22" ht="15.75">
      <c r="K19" s="93" t="s">
        <v>13</v>
      </c>
      <c r="L19" s="18">
        <v>10724312</v>
      </c>
      <c r="M19" s="18">
        <v>11529929</v>
      </c>
      <c r="N19" s="19">
        <v>12305104</v>
      </c>
      <c r="O19" s="15"/>
      <c r="P19" s="12"/>
      <c r="Q19" s="12"/>
      <c r="R19" s="12"/>
      <c r="S19" s="12"/>
      <c r="T19" s="12"/>
      <c r="U19" s="12"/>
      <c r="V19" s="12"/>
    </row>
    <row r="20" spans="11:22" ht="15.75">
      <c r="K20" s="121" t="s">
        <v>14</v>
      </c>
      <c r="L20" s="121"/>
      <c r="M20" s="121"/>
      <c r="N20" s="15"/>
      <c r="O20" s="15"/>
      <c r="P20" s="12"/>
      <c r="Q20" s="12"/>
      <c r="R20" s="12"/>
      <c r="S20" s="12"/>
      <c r="T20" s="12"/>
      <c r="U20" s="12"/>
      <c r="V20" s="12"/>
    </row>
    <row r="21" spans="11:22" ht="35.25" customHeight="1">
      <c r="K21" s="122" t="s">
        <v>15</v>
      </c>
      <c r="L21" s="122"/>
      <c r="M21" s="123" t="s">
        <v>58</v>
      </c>
      <c r="N21" s="124"/>
      <c r="O21" s="15"/>
      <c r="P21" s="12"/>
      <c r="Q21" s="12"/>
      <c r="R21" s="12"/>
      <c r="S21" s="12"/>
      <c r="T21" s="12"/>
      <c r="U21" s="12"/>
      <c r="V21" s="12"/>
    </row>
    <row r="22" spans="11:23" ht="13.5" customHeight="1">
      <c r="K22" s="20"/>
      <c r="L22" s="20"/>
      <c r="M22" s="20"/>
      <c r="N22" s="21"/>
      <c r="O22" s="21"/>
      <c r="P22" s="21"/>
      <c r="Q22" s="21"/>
      <c r="R22" s="21"/>
      <c r="S22" s="21"/>
      <c r="T22" s="21"/>
      <c r="U22" s="21"/>
      <c r="V22" s="21"/>
      <c r="W22" s="12" t="s">
        <v>16</v>
      </c>
    </row>
    <row r="23" spans="11:25" s="48" customFormat="1" ht="32.25" customHeight="1">
      <c r="K23" s="80" t="s">
        <v>60</v>
      </c>
      <c r="L23" s="81"/>
      <c r="M23" s="81"/>
      <c r="N23" s="126" t="s">
        <v>59</v>
      </c>
      <c r="O23" s="127"/>
      <c r="P23" s="130" t="s">
        <v>7</v>
      </c>
      <c r="Q23" s="130" t="s">
        <v>8</v>
      </c>
      <c r="R23" s="130" t="s">
        <v>9</v>
      </c>
      <c r="S23" s="130" t="s">
        <v>10</v>
      </c>
      <c r="T23" s="128" t="s">
        <v>11</v>
      </c>
      <c r="U23" s="128" t="s">
        <v>12</v>
      </c>
      <c r="V23" s="131" t="s">
        <v>90</v>
      </c>
      <c r="W23" s="128" t="s">
        <v>98</v>
      </c>
      <c r="X23" s="47"/>
      <c r="Y23" s="47"/>
    </row>
    <row r="24" spans="11:25" s="51" customFormat="1" ht="60" customHeight="1">
      <c r="K24" s="82" t="s">
        <v>17</v>
      </c>
      <c r="L24" s="83" t="s">
        <v>18</v>
      </c>
      <c r="M24" s="49" t="s">
        <v>96</v>
      </c>
      <c r="N24" s="77" t="s">
        <v>64</v>
      </c>
      <c r="O24" s="49" t="s">
        <v>6</v>
      </c>
      <c r="P24" s="130"/>
      <c r="Q24" s="130"/>
      <c r="R24" s="130"/>
      <c r="S24" s="130"/>
      <c r="T24" s="128"/>
      <c r="U24" s="128"/>
      <c r="V24" s="132"/>
      <c r="W24" s="129"/>
      <c r="X24" s="50" t="s">
        <v>19</v>
      </c>
      <c r="Y24" s="50" t="s">
        <v>20</v>
      </c>
    </row>
    <row r="25" spans="11:25" ht="14.25" customHeight="1">
      <c r="K25" s="55">
        <v>31</v>
      </c>
      <c r="L25" s="55" t="s">
        <v>21</v>
      </c>
      <c r="M25" s="53">
        <f>SUM(M26:M31)</f>
        <v>7265713</v>
      </c>
      <c r="N25" s="54"/>
      <c r="O25" s="53">
        <f>SUM(O26:O31)</f>
        <v>7265713</v>
      </c>
      <c r="P25" s="53"/>
      <c r="Q25" s="53"/>
      <c r="R25" s="53"/>
      <c r="S25" s="53"/>
      <c r="T25" s="53"/>
      <c r="U25" s="53"/>
      <c r="V25" s="84">
        <f>SUM(V26:V31)</f>
        <v>7511018</v>
      </c>
      <c r="W25" s="53">
        <f>SUM(W26:W31)</f>
        <v>7736821</v>
      </c>
      <c r="X25" s="25">
        <f>SUM(X26:X31)</f>
        <v>0</v>
      </c>
      <c r="Y25" s="25">
        <f>SUM(Y26:Y31)</f>
        <v>0</v>
      </c>
    </row>
    <row r="26" spans="11:25" ht="14.25" customHeight="1">
      <c r="K26" s="56">
        <v>3111</v>
      </c>
      <c r="L26" s="57" t="s">
        <v>22</v>
      </c>
      <c r="M26" s="58">
        <v>5900000</v>
      </c>
      <c r="N26" s="59"/>
      <c r="O26" s="58">
        <v>5900000</v>
      </c>
      <c r="P26" s="58"/>
      <c r="Q26" s="58"/>
      <c r="R26" s="58"/>
      <c r="S26" s="58"/>
      <c r="T26" s="58"/>
      <c r="U26" s="58"/>
      <c r="V26" s="85">
        <v>6047500</v>
      </c>
      <c r="W26" s="58">
        <v>6198688</v>
      </c>
      <c r="X26" s="9">
        <v>0</v>
      </c>
      <c r="Y26" s="9">
        <v>0</v>
      </c>
    </row>
    <row r="27" spans="11:25" ht="14.25" customHeight="1">
      <c r="K27" s="56">
        <v>3113</v>
      </c>
      <c r="L27" s="57" t="s">
        <v>23</v>
      </c>
      <c r="M27" s="58">
        <v>41000</v>
      </c>
      <c r="N27" s="59"/>
      <c r="O27" s="58">
        <v>41000</v>
      </c>
      <c r="P27" s="58"/>
      <c r="Q27" s="58"/>
      <c r="R27" s="58"/>
      <c r="S27" s="58"/>
      <c r="T27" s="58"/>
      <c r="U27" s="58"/>
      <c r="V27" s="85">
        <v>50000</v>
      </c>
      <c r="W27" s="58">
        <v>60000</v>
      </c>
      <c r="X27" s="9">
        <v>0</v>
      </c>
      <c r="Y27" s="9">
        <v>0</v>
      </c>
    </row>
    <row r="28" spans="11:23" ht="14.25" customHeight="1">
      <c r="K28" s="56">
        <v>3114</v>
      </c>
      <c r="L28" s="57" t="s">
        <v>83</v>
      </c>
      <c r="M28" s="58">
        <v>40000</v>
      </c>
      <c r="N28" s="59"/>
      <c r="O28" s="58">
        <v>40000</v>
      </c>
      <c r="P28" s="58"/>
      <c r="Q28" s="58"/>
      <c r="R28" s="58"/>
      <c r="S28" s="58"/>
      <c r="T28" s="58"/>
      <c r="U28" s="58"/>
      <c r="V28" s="85">
        <v>50000</v>
      </c>
      <c r="W28" s="58">
        <v>60000</v>
      </c>
    </row>
    <row r="29" spans="11:23" ht="14.25" customHeight="1">
      <c r="K29" s="56">
        <v>3121</v>
      </c>
      <c r="L29" s="57" t="s">
        <v>24</v>
      </c>
      <c r="M29" s="58">
        <v>250000</v>
      </c>
      <c r="N29" s="59"/>
      <c r="O29" s="58">
        <v>250000</v>
      </c>
      <c r="P29" s="58"/>
      <c r="Q29" s="58"/>
      <c r="R29" s="58"/>
      <c r="S29" s="58"/>
      <c r="T29" s="58"/>
      <c r="U29" s="58"/>
      <c r="V29" s="85">
        <v>300000</v>
      </c>
      <c r="W29" s="58">
        <v>325000</v>
      </c>
    </row>
    <row r="30" spans="11:25" ht="14.25" customHeight="1">
      <c r="K30" s="56">
        <v>3132</v>
      </c>
      <c r="L30" s="60" t="s">
        <v>25</v>
      </c>
      <c r="M30" s="58">
        <v>927055</v>
      </c>
      <c r="N30" s="59"/>
      <c r="O30" s="58">
        <v>927055</v>
      </c>
      <c r="P30" s="58"/>
      <c r="Q30" s="58"/>
      <c r="R30" s="58"/>
      <c r="S30" s="58"/>
      <c r="T30" s="58"/>
      <c r="U30" s="58"/>
      <c r="V30" s="85">
        <v>952863</v>
      </c>
      <c r="W30" s="58">
        <v>979397</v>
      </c>
      <c r="X30" s="9">
        <v>0</v>
      </c>
      <c r="Y30" s="9">
        <v>0</v>
      </c>
    </row>
    <row r="31" spans="11:25" ht="14.25" customHeight="1">
      <c r="K31" s="56">
        <v>3133</v>
      </c>
      <c r="L31" s="60" t="s">
        <v>26</v>
      </c>
      <c r="M31" s="58">
        <v>107658</v>
      </c>
      <c r="N31" s="59"/>
      <c r="O31" s="58">
        <v>107658</v>
      </c>
      <c r="P31" s="58"/>
      <c r="Q31" s="58"/>
      <c r="R31" s="58"/>
      <c r="S31" s="58"/>
      <c r="T31" s="58"/>
      <c r="U31" s="58"/>
      <c r="V31" s="85">
        <v>110655</v>
      </c>
      <c r="W31" s="58">
        <v>113736</v>
      </c>
      <c r="X31" s="9">
        <v>0</v>
      </c>
      <c r="Y31" s="9">
        <v>0</v>
      </c>
    </row>
    <row r="32" spans="11:25" ht="14.25" customHeight="1">
      <c r="K32" s="55">
        <v>32</v>
      </c>
      <c r="L32" s="61" t="s">
        <v>27</v>
      </c>
      <c r="M32" s="53">
        <f>SUM(M33:M55)</f>
        <v>2038249</v>
      </c>
      <c r="N32" s="53">
        <f>SUM(N33:N55)</f>
        <v>1678249</v>
      </c>
      <c r="O32" s="53">
        <f>SUM(O33:O55)</f>
        <v>360000</v>
      </c>
      <c r="P32" s="53"/>
      <c r="Q32" s="53">
        <f>SUM(Q33:Q55)</f>
        <v>0</v>
      </c>
      <c r="R32" s="53"/>
      <c r="S32" s="53"/>
      <c r="T32" s="53"/>
      <c r="U32" s="53"/>
      <c r="V32" s="84">
        <f>SUM(V33:V55)</f>
        <v>2444061</v>
      </c>
      <c r="W32" s="53">
        <f>SUM(W33:W55)</f>
        <v>2844873</v>
      </c>
      <c r="X32" s="25">
        <f>SUM(X33:X55)</f>
        <v>0</v>
      </c>
      <c r="Y32" s="25">
        <f>SUM(Y33:Y55)</f>
        <v>0</v>
      </c>
    </row>
    <row r="33" spans="11:25" ht="14.25" customHeight="1">
      <c r="K33" s="56">
        <v>3211</v>
      </c>
      <c r="L33" s="57" t="s">
        <v>28</v>
      </c>
      <c r="M33" s="59">
        <v>46000</v>
      </c>
      <c r="N33" s="59">
        <v>46000</v>
      </c>
      <c r="O33" s="62"/>
      <c r="P33" s="58"/>
      <c r="Q33" s="58"/>
      <c r="R33" s="58"/>
      <c r="S33" s="58"/>
      <c r="T33" s="58"/>
      <c r="U33" s="58"/>
      <c r="V33" s="85">
        <v>57500</v>
      </c>
      <c r="W33" s="58">
        <v>64000</v>
      </c>
      <c r="X33" s="9">
        <v>0</v>
      </c>
      <c r="Y33" s="9">
        <v>0</v>
      </c>
    </row>
    <row r="34" spans="11:25" ht="14.25" customHeight="1">
      <c r="K34" s="56">
        <v>3212</v>
      </c>
      <c r="L34" s="57" t="s">
        <v>29</v>
      </c>
      <c r="M34" s="59">
        <v>360000</v>
      </c>
      <c r="N34" s="59"/>
      <c r="O34" s="62">
        <v>360000</v>
      </c>
      <c r="P34" s="58"/>
      <c r="Q34" s="58"/>
      <c r="R34" s="58"/>
      <c r="S34" s="58"/>
      <c r="T34" s="58"/>
      <c r="U34" s="58"/>
      <c r="V34" s="85">
        <v>360000</v>
      </c>
      <c r="W34" s="58">
        <v>360000</v>
      </c>
      <c r="X34" s="9">
        <v>0</v>
      </c>
      <c r="Y34" s="9">
        <v>0</v>
      </c>
    </row>
    <row r="35" spans="11:25" ht="14.25" customHeight="1">
      <c r="K35" s="56">
        <v>3213</v>
      </c>
      <c r="L35" s="57" t="s">
        <v>30</v>
      </c>
      <c r="M35" s="59">
        <v>6000</v>
      </c>
      <c r="N35" s="59">
        <v>6000</v>
      </c>
      <c r="O35" s="62"/>
      <c r="P35" s="58"/>
      <c r="Q35" s="58"/>
      <c r="R35" s="58"/>
      <c r="S35" s="58"/>
      <c r="T35" s="58"/>
      <c r="U35" s="58"/>
      <c r="V35" s="85">
        <v>9500</v>
      </c>
      <c r="W35" s="58">
        <v>14000</v>
      </c>
      <c r="X35" s="9">
        <v>0</v>
      </c>
      <c r="Y35" s="9">
        <v>0</v>
      </c>
    </row>
    <row r="36" spans="11:23" ht="14.25" customHeight="1">
      <c r="K36" s="56">
        <v>3214</v>
      </c>
      <c r="L36" s="57" t="s">
        <v>91</v>
      </c>
      <c r="M36" s="59">
        <v>16000</v>
      </c>
      <c r="N36" s="59">
        <v>16000</v>
      </c>
      <c r="O36" s="62"/>
      <c r="P36" s="58"/>
      <c r="Q36" s="58"/>
      <c r="R36" s="58"/>
      <c r="S36" s="58"/>
      <c r="T36" s="58"/>
      <c r="U36" s="58"/>
      <c r="V36" s="85">
        <v>18000</v>
      </c>
      <c r="W36" s="58">
        <v>19000</v>
      </c>
    </row>
    <row r="37" spans="11:25" ht="14.25" customHeight="1">
      <c r="K37" s="56">
        <v>3221</v>
      </c>
      <c r="L37" s="60" t="s">
        <v>31</v>
      </c>
      <c r="M37" s="59">
        <v>90000</v>
      </c>
      <c r="N37" s="59">
        <v>90000</v>
      </c>
      <c r="O37" s="62"/>
      <c r="P37" s="58"/>
      <c r="Q37" s="58"/>
      <c r="R37" s="58"/>
      <c r="S37" s="58"/>
      <c r="T37" s="58"/>
      <c r="U37" s="58"/>
      <c r="V37" s="85">
        <v>112500</v>
      </c>
      <c r="W37" s="58">
        <v>135000</v>
      </c>
      <c r="X37" s="9">
        <v>0</v>
      </c>
      <c r="Y37" s="9">
        <v>0</v>
      </c>
    </row>
    <row r="38" spans="11:25" ht="14.25" customHeight="1">
      <c r="K38" s="56">
        <v>3223</v>
      </c>
      <c r="L38" s="57" t="s">
        <v>32</v>
      </c>
      <c r="M38" s="59">
        <v>261500</v>
      </c>
      <c r="N38" s="59">
        <v>261500</v>
      </c>
      <c r="O38" s="62"/>
      <c r="P38" s="58"/>
      <c r="Q38" s="58"/>
      <c r="R38" s="58"/>
      <c r="S38" s="58"/>
      <c r="T38" s="58"/>
      <c r="U38" s="58"/>
      <c r="V38" s="85">
        <v>326875</v>
      </c>
      <c r="W38" s="58">
        <v>392250</v>
      </c>
      <c r="X38" s="9">
        <v>0</v>
      </c>
      <c r="Y38" s="9">
        <v>0</v>
      </c>
    </row>
    <row r="39" spans="11:25" ht="14.25" customHeight="1">
      <c r="K39" s="56">
        <v>3224</v>
      </c>
      <c r="L39" s="60" t="s">
        <v>33</v>
      </c>
      <c r="M39" s="59">
        <v>10000</v>
      </c>
      <c r="N39" s="59">
        <v>10000</v>
      </c>
      <c r="O39" s="62"/>
      <c r="P39" s="58"/>
      <c r="Q39" s="58"/>
      <c r="R39" s="58"/>
      <c r="S39" s="58"/>
      <c r="T39" s="58"/>
      <c r="U39" s="58"/>
      <c r="V39" s="85">
        <v>12500</v>
      </c>
      <c r="W39" s="58">
        <v>15000</v>
      </c>
      <c r="X39" s="9">
        <v>0</v>
      </c>
      <c r="Y39" s="9">
        <v>0</v>
      </c>
    </row>
    <row r="40" spans="11:25" ht="14.25" customHeight="1">
      <c r="K40" s="56">
        <v>3225</v>
      </c>
      <c r="L40" s="57" t="s">
        <v>34</v>
      </c>
      <c r="M40" s="59">
        <v>10000</v>
      </c>
      <c r="N40" s="59">
        <v>10000</v>
      </c>
      <c r="O40" s="62"/>
      <c r="P40" s="58"/>
      <c r="Q40" s="58"/>
      <c r="R40" s="58"/>
      <c r="S40" s="58"/>
      <c r="T40" s="58"/>
      <c r="U40" s="58"/>
      <c r="V40" s="85">
        <v>12500</v>
      </c>
      <c r="W40" s="58">
        <v>15000</v>
      </c>
      <c r="X40" s="9">
        <v>0</v>
      </c>
      <c r="Y40" s="9">
        <v>0</v>
      </c>
    </row>
    <row r="41" spans="11:23" ht="14.25" customHeight="1">
      <c r="K41" s="56">
        <v>3227</v>
      </c>
      <c r="L41" s="57" t="s">
        <v>92</v>
      </c>
      <c r="M41" s="59">
        <v>5000</v>
      </c>
      <c r="N41" s="59">
        <v>5000</v>
      </c>
      <c r="O41" s="62"/>
      <c r="P41" s="58"/>
      <c r="Q41" s="58"/>
      <c r="R41" s="58"/>
      <c r="S41" s="58"/>
      <c r="T41" s="58"/>
      <c r="U41" s="58"/>
      <c r="V41" s="85">
        <v>6250</v>
      </c>
      <c r="W41" s="58">
        <v>7500</v>
      </c>
    </row>
    <row r="42" spans="11:23" ht="14.25" customHeight="1">
      <c r="K42" s="56">
        <v>3231</v>
      </c>
      <c r="L42" s="57" t="s">
        <v>35</v>
      </c>
      <c r="M42" s="59">
        <v>46050</v>
      </c>
      <c r="N42" s="59">
        <v>46050</v>
      </c>
      <c r="O42" s="62"/>
      <c r="P42" s="58"/>
      <c r="Q42" s="58"/>
      <c r="R42" s="58"/>
      <c r="S42" s="58"/>
      <c r="T42" s="58"/>
      <c r="U42" s="58"/>
      <c r="V42" s="85">
        <v>50000</v>
      </c>
      <c r="W42" s="58">
        <v>60000</v>
      </c>
    </row>
    <row r="43" spans="11:25" ht="14.25" customHeight="1">
      <c r="K43" s="56">
        <v>3231</v>
      </c>
      <c r="L43" s="57" t="s">
        <v>35</v>
      </c>
      <c r="M43" s="59">
        <v>840000</v>
      </c>
      <c r="N43" s="59">
        <v>840000</v>
      </c>
      <c r="O43" s="62"/>
      <c r="P43" s="58"/>
      <c r="Q43" s="58"/>
      <c r="R43" s="58"/>
      <c r="S43" s="58"/>
      <c r="T43" s="58"/>
      <c r="U43" s="58"/>
      <c r="V43" s="85">
        <v>1050000</v>
      </c>
      <c r="W43" s="58">
        <v>1260000</v>
      </c>
      <c r="X43" s="9">
        <v>0</v>
      </c>
      <c r="Y43" s="9">
        <v>0</v>
      </c>
    </row>
    <row r="44" spans="11:25" ht="14.25" customHeight="1">
      <c r="K44" s="56">
        <v>3232</v>
      </c>
      <c r="L44" s="57" t="s">
        <v>36</v>
      </c>
      <c r="M44" s="59">
        <v>105349</v>
      </c>
      <c r="N44" s="59">
        <v>105349</v>
      </c>
      <c r="O44" s="62"/>
      <c r="P44" s="58"/>
      <c r="Q44" s="58"/>
      <c r="R44" s="58"/>
      <c r="S44" s="58"/>
      <c r="T44" s="58"/>
      <c r="U44" s="58"/>
      <c r="V44" s="85">
        <v>131686</v>
      </c>
      <c r="W44" s="58">
        <v>158023</v>
      </c>
      <c r="X44" s="9">
        <v>0</v>
      </c>
      <c r="Y44" s="9">
        <v>0</v>
      </c>
    </row>
    <row r="45" spans="11:25" ht="14.25" customHeight="1">
      <c r="K45" s="56">
        <v>3233</v>
      </c>
      <c r="L45" s="57" t="s">
        <v>37</v>
      </c>
      <c r="M45" s="59">
        <v>3000</v>
      </c>
      <c r="N45" s="59">
        <v>3000</v>
      </c>
      <c r="O45" s="62"/>
      <c r="P45" s="58"/>
      <c r="Q45" s="58"/>
      <c r="R45" s="58"/>
      <c r="S45" s="58"/>
      <c r="T45" s="58"/>
      <c r="U45" s="58"/>
      <c r="V45" s="85">
        <v>3750</v>
      </c>
      <c r="W45" s="58">
        <v>4500</v>
      </c>
      <c r="X45" s="9">
        <v>0</v>
      </c>
      <c r="Y45" s="9">
        <v>0</v>
      </c>
    </row>
    <row r="46" spans="11:25" ht="14.25" customHeight="1">
      <c r="K46" s="56">
        <v>3234</v>
      </c>
      <c r="L46" s="57" t="s">
        <v>38</v>
      </c>
      <c r="M46" s="59">
        <v>87050</v>
      </c>
      <c r="N46" s="59">
        <v>87050</v>
      </c>
      <c r="O46" s="62"/>
      <c r="P46" s="58"/>
      <c r="Q46" s="58"/>
      <c r="R46" s="58"/>
      <c r="S46" s="58"/>
      <c r="T46" s="58"/>
      <c r="U46" s="58"/>
      <c r="V46" s="85">
        <v>116375</v>
      </c>
      <c r="W46" s="58">
        <v>139650</v>
      </c>
      <c r="X46" s="9">
        <v>0</v>
      </c>
      <c r="Y46" s="9">
        <v>0</v>
      </c>
    </row>
    <row r="47" spans="11:25" ht="14.25" customHeight="1">
      <c r="K47" s="56">
        <v>3235</v>
      </c>
      <c r="L47" s="57" t="s">
        <v>39</v>
      </c>
      <c r="M47" s="59">
        <v>0</v>
      </c>
      <c r="N47" s="59">
        <v>0</v>
      </c>
      <c r="O47" s="62"/>
      <c r="P47" s="58"/>
      <c r="Q47" s="58"/>
      <c r="R47" s="58"/>
      <c r="S47" s="58"/>
      <c r="T47" s="58"/>
      <c r="U47" s="58"/>
      <c r="V47" s="85">
        <v>0</v>
      </c>
      <c r="W47" s="58">
        <v>0</v>
      </c>
      <c r="X47" s="9">
        <v>0</v>
      </c>
      <c r="Y47" s="9">
        <v>0</v>
      </c>
    </row>
    <row r="48" spans="11:25" ht="14.25" customHeight="1">
      <c r="K48" s="56">
        <v>3236</v>
      </c>
      <c r="L48" s="60" t="s">
        <v>40</v>
      </c>
      <c r="M48" s="59">
        <v>28800</v>
      </c>
      <c r="N48" s="59">
        <v>28800</v>
      </c>
      <c r="O48" s="62"/>
      <c r="P48" s="58"/>
      <c r="Q48" s="58"/>
      <c r="R48" s="58"/>
      <c r="S48" s="58"/>
      <c r="T48" s="58"/>
      <c r="U48" s="58"/>
      <c r="V48" s="85">
        <v>36000</v>
      </c>
      <c r="W48" s="58">
        <v>43200</v>
      </c>
      <c r="X48" s="9">
        <v>0</v>
      </c>
      <c r="Y48" s="9">
        <v>0</v>
      </c>
    </row>
    <row r="49" spans="11:25" ht="14.25" customHeight="1">
      <c r="K49" s="56">
        <v>3237</v>
      </c>
      <c r="L49" s="57" t="s">
        <v>41</v>
      </c>
      <c r="M49" s="59">
        <v>7000</v>
      </c>
      <c r="N49" s="59">
        <v>7000</v>
      </c>
      <c r="O49" s="62"/>
      <c r="P49" s="58"/>
      <c r="Q49" s="58"/>
      <c r="R49" s="58"/>
      <c r="S49" s="58"/>
      <c r="T49" s="58"/>
      <c r="U49" s="58"/>
      <c r="V49" s="85">
        <v>8750</v>
      </c>
      <c r="W49" s="58">
        <v>10500</v>
      </c>
      <c r="X49" s="9">
        <v>0</v>
      </c>
      <c r="Y49" s="9">
        <v>0</v>
      </c>
    </row>
    <row r="50" spans="11:25" ht="14.25" customHeight="1">
      <c r="K50" s="56">
        <v>3238</v>
      </c>
      <c r="L50" s="57" t="s">
        <v>42</v>
      </c>
      <c r="M50" s="59">
        <v>10000</v>
      </c>
      <c r="N50" s="59">
        <v>10000</v>
      </c>
      <c r="O50" s="62"/>
      <c r="P50" s="58"/>
      <c r="Q50" s="58"/>
      <c r="R50" s="58"/>
      <c r="S50" s="58"/>
      <c r="T50" s="58"/>
      <c r="U50" s="58"/>
      <c r="V50" s="85">
        <v>12500</v>
      </c>
      <c r="W50" s="58">
        <v>15000</v>
      </c>
      <c r="X50" s="9">
        <v>0</v>
      </c>
      <c r="Y50" s="9">
        <v>0</v>
      </c>
    </row>
    <row r="51" spans="11:25" ht="14.25" customHeight="1">
      <c r="K51" s="56">
        <v>3239</v>
      </c>
      <c r="L51" s="57" t="s">
        <v>43</v>
      </c>
      <c r="M51" s="59">
        <v>0</v>
      </c>
      <c r="N51" s="59">
        <v>0</v>
      </c>
      <c r="O51" s="62"/>
      <c r="P51" s="58"/>
      <c r="Q51" s="58"/>
      <c r="R51" s="58"/>
      <c r="S51" s="58"/>
      <c r="T51" s="58"/>
      <c r="U51" s="58"/>
      <c r="V51" s="85">
        <v>0</v>
      </c>
      <c r="W51" s="58">
        <v>0</v>
      </c>
      <c r="X51" s="9">
        <v>0</v>
      </c>
      <c r="Y51" s="9">
        <v>0</v>
      </c>
    </row>
    <row r="52" spans="11:25" ht="14.25" customHeight="1">
      <c r="K52" s="56">
        <v>3292</v>
      </c>
      <c r="L52" s="57" t="s">
        <v>44</v>
      </c>
      <c r="M52" s="59">
        <v>48000</v>
      </c>
      <c r="N52" s="59">
        <v>48000</v>
      </c>
      <c r="O52" s="62"/>
      <c r="P52" s="58"/>
      <c r="Q52" s="58"/>
      <c r="R52" s="58"/>
      <c r="S52" s="58"/>
      <c r="T52" s="58"/>
      <c r="U52" s="58"/>
      <c r="V52" s="85">
        <v>52500</v>
      </c>
      <c r="W52" s="58">
        <v>57000</v>
      </c>
      <c r="X52" s="9">
        <v>0</v>
      </c>
      <c r="Y52" s="9">
        <v>0</v>
      </c>
    </row>
    <row r="53" spans="11:25" ht="14.25" customHeight="1">
      <c r="K53" s="56">
        <v>3293</v>
      </c>
      <c r="L53" s="57" t="s">
        <v>45</v>
      </c>
      <c r="M53" s="59">
        <v>10000</v>
      </c>
      <c r="N53" s="59">
        <v>10000</v>
      </c>
      <c r="O53" s="62"/>
      <c r="P53" s="58"/>
      <c r="Q53" s="58"/>
      <c r="R53" s="58"/>
      <c r="S53" s="58"/>
      <c r="T53" s="58"/>
      <c r="U53" s="58"/>
      <c r="V53" s="85">
        <v>12500</v>
      </c>
      <c r="W53" s="58">
        <v>15000</v>
      </c>
      <c r="X53" s="9">
        <v>0</v>
      </c>
      <c r="Y53" s="9">
        <v>0</v>
      </c>
    </row>
    <row r="54" spans="11:25" ht="14.25" customHeight="1">
      <c r="K54" s="56">
        <v>3294</v>
      </c>
      <c r="L54" s="57" t="s">
        <v>46</v>
      </c>
      <c r="M54" s="59">
        <v>1500</v>
      </c>
      <c r="N54" s="59">
        <v>1500</v>
      </c>
      <c r="O54" s="62"/>
      <c r="P54" s="58"/>
      <c r="Q54" s="58"/>
      <c r="R54" s="58"/>
      <c r="S54" s="58"/>
      <c r="T54" s="58"/>
      <c r="U54" s="58"/>
      <c r="V54" s="85">
        <v>1875</v>
      </c>
      <c r="W54" s="58">
        <v>2250</v>
      </c>
      <c r="X54" s="9">
        <v>0</v>
      </c>
      <c r="Y54" s="9">
        <v>0</v>
      </c>
    </row>
    <row r="55" spans="11:25" ht="14.25" customHeight="1">
      <c r="K55" s="56">
        <v>3299</v>
      </c>
      <c r="L55" s="60" t="s">
        <v>47</v>
      </c>
      <c r="M55" s="59">
        <v>47000</v>
      </c>
      <c r="N55" s="59">
        <v>47000</v>
      </c>
      <c r="O55" s="62"/>
      <c r="P55" s="58"/>
      <c r="Q55" s="58"/>
      <c r="R55" s="58"/>
      <c r="S55" s="58"/>
      <c r="T55" s="58"/>
      <c r="U55" s="58"/>
      <c r="V55" s="85">
        <v>52500</v>
      </c>
      <c r="W55" s="58">
        <v>58000</v>
      </c>
      <c r="X55" s="9">
        <v>0</v>
      </c>
      <c r="Y55" s="9">
        <v>0</v>
      </c>
    </row>
    <row r="56" spans="11:25" ht="14.25" customHeight="1">
      <c r="K56" s="55">
        <v>34</v>
      </c>
      <c r="L56" s="61" t="s">
        <v>48</v>
      </c>
      <c r="M56" s="53">
        <f>SUM(N57+N58)</f>
        <v>5000</v>
      </c>
      <c r="N56" s="54">
        <f>SUM(N57+N58)</f>
        <v>5000</v>
      </c>
      <c r="O56" s="54"/>
      <c r="P56" s="53"/>
      <c r="Q56" s="53"/>
      <c r="R56" s="53"/>
      <c r="S56" s="53"/>
      <c r="T56" s="53">
        <f>T57</f>
        <v>0</v>
      </c>
      <c r="U56" s="53"/>
      <c r="V56" s="84">
        <f>SUM(V57+V58)</f>
        <v>6250</v>
      </c>
      <c r="W56" s="53">
        <f>SUM(W57+W58)</f>
        <v>7500</v>
      </c>
      <c r="X56" s="25">
        <f>X57</f>
        <v>0</v>
      </c>
      <c r="Y56" s="25">
        <f>Y57</f>
        <v>0</v>
      </c>
    </row>
    <row r="57" spans="11:25" ht="14.25" customHeight="1">
      <c r="K57" s="56">
        <v>3431</v>
      </c>
      <c r="L57" s="57" t="s">
        <v>49</v>
      </c>
      <c r="M57" s="58">
        <v>5000</v>
      </c>
      <c r="N57" s="59">
        <v>5000</v>
      </c>
      <c r="O57" s="59"/>
      <c r="P57" s="58"/>
      <c r="Q57" s="58"/>
      <c r="R57" s="58"/>
      <c r="S57" s="58"/>
      <c r="T57" s="58"/>
      <c r="U57" s="58"/>
      <c r="V57" s="85">
        <v>6250</v>
      </c>
      <c r="W57" s="58">
        <v>7500</v>
      </c>
      <c r="X57" s="9">
        <v>0</v>
      </c>
      <c r="Y57" s="9">
        <v>0</v>
      </c>
    </row>
    <row r="58" spans="11:23" ht="14.25" customHeight="1">
      <c r="K58" s="56">
        <v>3433</v>
      </c>
      <c r="L58" s="57" t="s">
        <v>93</v>
      </c>
      <c r="M58" s="58">
        <v>0</v>
      </c>
      <c r="N58" s="59">
        <v>0</v>
      </c>
      <c r="O58" s="59"/>
      <c r="P58" s="58"/>
      <c r="Q58" s="58"/>
      <c r="R58" s="58"/>
      <c r="S58" s="58"/>
      <c r="T58" s="58"/>
      <c r="U58" s="58"/>
      <c r="V58" s="85">
        <v>0</v>
      </c>
      <c r="W58" s="58">
        <v>0</v>
      </c>
    </row>
    <row r="59" spans="11:25" ht="14.25" customHeight="1">
      <c r="K59" s="56"/>
      <c r="L59" s="63" t="s">
        <v>50</v>
      </c>
      <c r="M59" s="53">
        <f>M56+M25+M32</f>
        <v>9308962</v>
      </c>
      <c r="N59" s="53">
        <f>N56+N25+N32</f>
        <v>1683249</v>
      </c>
      <c r="O59" s="53">
        <f>O25+O32</f>
        <v>7625713</v>
      </c>
      <c r="P59" s="53">
        <v>0</v>
      </c>
      <c r="Q59" s="53">
        <f>SUM(Q32)</f>
        <v>0</v>
      </c>
      <c r="R59" s="53"/>
      <c r="S59" s="53"/>
      <c r="T59" s="53">
        <f>T25+T32+T56</f>
        <v>0</v>
      </c>
      <c r="U59" s="53"/>
      <c r="V59" s="110">
        <f>SUM(V56+V25+V32)</f>
        <v>9961329</v>
      </c>
      <c r="W59" s="105">
        <f>SUM(W56+W25+W32)</f>
        <v>10589194</v>
      </c>
      <c r="X59" s="18">
        <f>X25+X32+X56</f>
        <v>0</v>
      </c>
      <c r="Y59" s="18">
        <f>Y25+Y32+Y56</f>
        <v>0</v>
      </c>
    </row>
    <row r="60" spans="11:25" ht="12.75" customHeight="1">
      <c r="K60" s="95"/>
      <c r="L60" s="96"/>
      <c r="M60" s="15"/>
      <c r="N60" s="13"/>
      <c r="O60" s="13"/>
      <c r="P60" s="12"/>
      <c r="Q60" s="12"/>
      <c r="R60" s="12"/>
      <c r="S60" s="12"/>
      <c r="T60" s="12"/>
      <c r="U60" s="12"/>
      <c r="V60" s="12"/>
      <c r="X60" s="25"/>
      <c r="Y60" s="25"/>
    </row>
    <row r="61" spans="11:23" s="32" customFormat="1" ht="20.25" customHeight="1">
      <c r="K61" s="97"/>
      <c r="L61" s="98"/>
      <c r="M61" s="30"/>
      <c r="N61" s="99"/>
      <c r="O61" s="31"/>
      <c r="P61" s="30"/>
      <c r="Q61" s="30"/>
      <c r="R61" s="30"/>
      <c r="S61" s="30"/>
      <c r="T61" s="30"/>
      <c r="U61" s="30"/>
      <c r="V61" s="30"/>
      <c r="W61" s="30"/>
    </row>
    <row r="62" spans="11:23" s="32" customFormat="1" ht="18" customHeight="1">
      <c r="K62" s="64"/>
      <c r="L62" s="61"/>
      <c r="M62" s="65"/>
      <c r="N62" s="66"/>
      <c r="O62" s="66"/>
      <c r="P62" s="65"/>
      <c r="Q62" s="67"/>
      <c r="R62" s="67"/>
      <c r="S62" s="67"/>
      <c r="T62" s="67"/>
      <c r="U62" s="67"/>
      <c r="V62" s="86"/>
      <c r="W62" s="67"/>
    </row>
    <row r="63" spans="11:23" s="32" customFormat="1" ht="20.25" customHeight="1">
      <c r="K63" s="68"/>
      <c r="L63" s="69"/>
      <c r="M63" s="70"/>
      <c r="N63" s="66"/>
      <c r="O63" s="66"/>
      <c r="P63" s="70"/>
      <c r="Q63" s="67"/>
      <c r="R63" s="67"/>
      <c r="S63" s="67"/>
      <c r="T63" s="67"/>
      <c r="U63" s="67"/>
      <c r="V63" s="87"/>
      <c r="W63" s="67"/>
    </row>
    <row r="64" spans="11:25" s="25" customFormat="1" ht="46.5" customHeight="1">
      <c r="K64" s="71">
        <v>42</v>
      </c>
      <c r="L64" s="72" t="s">
        <v>51</v>
      </c>
      <c r="M64" s="53">
        <f>SUM(M65+M66+M67+M69)</f>
        <v>263000</v>
      </c>
      <c r="N64" s="54">
        <f>SUM(N65+N66+N67+N69)</f>
        <v>263000</v>
      </c>
      <c r="O64" s="54"/>
      <c r="P64" s="53"/>
      <c r="Q64" s="53"/>
      <c r="R64" s="53"/>
      <c r="S64" s="53">
        <f>SUM(S65+S66+S67+S69)</f>
        <v>0</v>
      </c>
      <c r="T64" s="53">
        <f>T65</f>
        <v>0</v>
      </c>
      <c r="U64" s="53"/>
      <c r="V64" s="84">
        <f>SUM(V65+V66+V67+V69)</f>
        <v>328750</v>
      </c>
      <c r="W64" s="53">
        <f>SUM(W65+W66+W67+W69)</f>
        <v>394500</v>
      </c>
      <c r="X64" s="25">
        <f>X65</f>
        <v>65000</v>
      </c>
      <c r="Y64" s="25">
        <f>Y65</f>
        <v>65000</v>
      </c>
    </row>
    <row r="65" spans="11:25" ht="15.75">
      <c r="K65" s="56">
        <v>4212</v>
      </c>
      <c r="L65" s="57" t="s">
        <v>87</v>
      </c>
      <c r="M65" s="58">
        <v>200000</v>
      </c>
      <c r="N65" s="59">
        <v>200000</v>
      </c>
      <c r="O65" s="59"/>
      <c r="P65" s="58"/>
      <c r="Q65" s="58"/>
      <c r="R65" s="58"/>
      <c r="S65" s="58"/>
      <c r="T65" s="58"/>
      <c r="U65" s="58"/>
      <c r="V65" s="85">
        <v>250000</v>
      </c>
      <c r="W65" s="58">
        <v>300000</v>
      </c>
      <c r="X65" s="9">
        <v>65000</v>
      </c>
      <c r="Y65" s="9">
        <v>65000</v>
      </c>
    </row>
    <row r="66" spans="11:23" ht="15.75">
      <c r="K66" s="56">
        <v>4221</v>
      </c>
      <c r="L66" s="57" t="s">
        <v>54</v>
      </c>
      <c r="M66" s="58">
        <v>40000</v>
      </c>
      <c r="N66" s="59">
        <v>40000</v>
      </c>
      <c r="O66" s="59"/>
      <c r="P66" s="58"/>
      <c r="Q66" s="58"/>
      <c r="R66" s="58"/>
      <c r="S66" s="58"/>
      <c r="T66" s="58"/>
      <c r="U66" s="58"/>
      <c r="V66" s="85">
        <v>40000</v>
      </c>
      <c r="W66" s="58">
        <v>40000</v>
      </c>
    </row>
    <row r="67" spans="11:23" ht="15.75">
      <c r="K67" s="56">
        <v>4221</v>
      </c>
      <c r="L67" s="57" t="s">
        <v>95</v>
      </c>
      <c r="M67" s="58">
        <v>10000</v>
      </c>
      <c r="N67" s="59">
        <v>10000</v>
      </c>
      <c r="O67" s="59"/>
      <c r="P67" s="58"/>
      <c r="Q67" s="58"/>
      <c r="R67" s="58"/>
      <c r="S67" s="58"/>
      <c r="T67" s="58"/>
      <c r="U67" s="58"/>
      <c r="V67" s="85">
        <v>22500</v>
      </c>
      <c r="W67" s="58">
        <v>35000</v>
      </c>
    </row>
    <row r="68" spans="11:23" ht="15.75">
      <c r="K68" s="56">
        <v>4511</v>
      </c>
      <c r="L68" s="57" t="s">
        <v>94</v>
      </c>
      <c r="M68" s="58">
        <v>350000</v>
      </c>
      <c r="N68" s="59">
        <v>350000</v>
      </c>
      <c r="O68" s="59"/>
      <c r="P68" s="58"/>
      <c r="Q68" s="58"/>
      <c r="R68" s="58"/>
      <c r="S68" s="58"/>
      <c r="T68" s="58"/>
      <c r="U68" s="58"/>
      <c r="V68" s="85">
        <v>437500</v>
      </c>
      <c r="W68" s="58">
        <v>525000</v>
      </c>
    </row>
    <row r="69" spans="11:23" ht="15.75">
      <c r="K69" s="56">
        <v>4241</v>
      </c>
      <c r="L69" s="57" t="s">
        <v>88</v>
      </c>
      <c r="M69" s="58">
        <v>13000</v>
      </c>
      <c r="N69" s="59">
        <v>13000</v>
      </c>
      <c r="O69" s="59"/>
      <c r="P69" s="58"/>
      <c r="Q69" s="58"/>
      <c r="R69" s="58"/>
      <c r="S69" s="58"/>
      <c r="T69" s="58"/>
      <c r="U69" s="58"/>
      <c r="V69" s="85">
        <v>16250</v>
      </c>
      <c r="W69" s="58">
        <v>19500</v>
      </c>
    </row>
    <row r="70" spans="11:25" ht="15.75">
      <c r="K70" s="56"/>
      <c r="L70" s="73" t="s">
        <v>71</v>
      </c>
      <c r="M70" s="53">
        <f>SUM(M64+M68)</f>
        <v>613000</v>
      </c>
      <c r="N70" s="53">
        <f>SUM(N64+N68)</f>
        <v>613000</v>
      </c>
      <c r="O70" s="53"/>
      <c r="P70" s="53">
        <f>+P62+P64</f>
        <v>0</v>
      </c>
      <c r="Q70" s="53"/>
      <c r="R70" s="53"/>
      <c r="S70" s="53">
        <f>SUM(S64+S68)</f>
        <v>0</v>
      </c>
      <c r="T70" s="53">
        <f>+T64</f>
        <v>0</v>
      </c>
      <c r="U70" s="53"/>
      <c r="V70" s="84">
        <f>SUM(V64+V68)</f>
        <v>766250</v>
      </c>
      <c r="W70" s="53">
        <f>SUM(W64+W68)</f>
        <v>919500</v>
      </c>
      <c r="X70" s="18" t="e">
        <f>+#REF!+X64</f>
        <v>#REF!</v>
      </c>
      <c r="Y70" s="18" t="e">
        <f>+#REF!+Y64</f>
        <v>#REF!</v>
      </c>
    </row>
    <row r="71" spans="11:25" ht="15.75">
      <c r="K71" s="119" t="s">
        <v>65</v>
      </c>
      <c r="L71" s="125"/>
      <c r="M71" s="53">
        <f>SUM(M59+M64+M68)</f>
        <v>9921962</v>
      </c>
      <c r="N71" s="53">
        <f>SUM(N59+N70)</f>
        <v>2296249</v>
      </c>
      <c r="O71" s="53">
        <f>SUM(O59+O70)</f>
        <v>7625713</v>
      </c>
      <c r="P71" s="53">
        <f>+P70+P59</f>
        <v>0</v>
      </c>
      <c r="Q71" s="53">
        <f>+Q70+Q59</f>
        <v>0</v>
      </c>
      <c r="R71" s="53">
        <f>+R70+R59</f>
        <v>0</v>
      </c>
      <c r="S71" s="53">
        <f>SUM(S64+S68)</f>
        <v>0</v>
      </c>
      <c r="T71" s="53">
        <f>+T70+T59</f>
        <v>0</v>
      </c>
      <c r="U71" s="53"/>
      <c r="V71" s="106">
        <f>SUM(V25+V32+V56+V64+V68)</f>
        <v>10727579</v>
      </c>
      <c r="W71" s="105">
        <f>SUM(W59+W70)</f>
        <v>11508694</v>
      </c>
      <c r="X71" s="15"/>
      <c r="Y71" s="15"/>
    </row>
    <row r="72" spans="11:22" ht="11.25" customHeight="1">
      <c r="K72" s="28"/>
      <c r="L72" s="29"/>
      <c r="M72" s="12"/>
      <c r="N72" s="13"/>
      <c r="O72" s="13"/>
      <c r="P72" s="12"/>
      <c r="Q72" s="12"/>
      <c r="R72" s="12"/>
      <c r="S72" s="12"/>
      <c r="T72" s="12"/>
      <c r="U72" s="12"/>
      <c r="V72" s="12"/>
    </row>
    <row r="73" spans="11:23" ht="15.75">
      <c r="K73" s="33" t="s">
        <v>67</v>
      </c>
      <c r="L73" s="100" t="s">
        <v>73</v>
      </c>
      <c r="M73" s="30"/>
      <c r="N73" s="31"/>
      <c r="O73" s="31"/>
      <c r="P73" s="30"/>
      <c r="Q73" s="30"/>
      <c r="R73" s="30"/>
      <c r="S73" s="30"/>
      <c r="T73" s="30"/>
      <c r="U73" s="30"/>
      <c r="V73" s="30"/>
      <c r="W73" s="30"/>
    </row>
    <row r="74" spans="11:25" ht="15.75">
      <c r="K74" s="22"/>
      <c r="L74" s="23"/>
      <c r="M74" s="23"/>
      <c r="N74" s="114" t="s">
        <v>5</v>
      </c>
      <c r="O74" s="115"/>
      <c r="P74" s="23"/>
      <c r="Q74" s="23"/>
      <c r="R74" s="23"/>
      <c r="S74" s="23"/>
      <c r="T74" s="23"/>
      <c r="U74" s="23"/>
      <c r="V74" s="23"/>
      <c r="W74" s="89"/>
      <c r="X74" s="20"/>
      <c r="Y74" s="20"/>
    </row>
    <row r="75" spans="11:25" s="79" customFormat="1" ht="78" customHeight="1">
      <c r="K75" s="82" t="s">
        <v>17</v>
      </c>
      <c r="L75" s="83" t="s">
        <v>18</v>
      </c>
      <c r="M75" s="49" t="s">
        <v>96</v>
      </c>
      <c r="N75" s="77" t="s">
        <v>64</v>
      </c>
      <c r="O75" s="49" t="s">
        <v>6</v>
      </c>
      <c r="P75" s="91" t="s">
        <v>7</v>
      </c>
      <c r="Q75" s="91" t="s">
        <v>8</v>
      </c>
      <c r="R75" s="91" t="s">
        <v>9</v>
      </c>
      <c r="S75" s="91" t="s">
        <v>10</v>
      </c>
      <c r="T75" s="49" t="s">
        <v>11</v>
      </c>
      <c r="U75" s="49" t="s">
        <v>12</v>
      </c>
      <c r="V75" s="104" t="s">
        <v>90</v>
      </c>
      <c r="W75" s="49" t="s">
        <v>98</v>
      </c>
      <c r="X75" s="78" t="s">
        <v>19</v>
      </c>
      <c r="Y75" s="78" t="s">
        <v>20</v>
      </c>
    </row>
    <row r="76" spans="11:25" s="25" customFormat="1" ht="15.75">
      <c r="K76" s="55">
        <v>32</v>
      </c>
      <c r="L76" s="61" t="s">
        <v>27</v>
      </c>
      <c r="M76" s="54">
        <f>SUM(N77:N88)</f>
        <v>23100</v>
      </c>
      <c r="N76" s="54">
        <f>SUM(N77:N88)</f>
        <v>23100</v>
      </c>
      <c r="O76" s="54"/>
      <c r="P76" s="54"/>
      <c r="Q76" s="53"/>
      <c r="R76" s="53"/>
      <c r="S76" s="53"/>
      <c r="T76" s="54"/>
      <c r="U76" s="54"/>
      <c r="V76" s="88">
        <f>SUM(V77:V88)</f>
        <v>23100</v>
      </c>
      <c r="W76" s="54">
        <f>SUM(W77:W88)</f>
        <v>24000</v>
      </c>
      <c r="X76" s="25">
        <f>SUM(X77:X88)</f>
        <v>312290</v>
      </c>
      <c r="Y76" s="25">
        <f>SUM(Y77:Y88)</f>
        <v>343519</v>
      </c>
    </row>
    <row r="77" spans="11:25" ht="15.75">
      <c r="K77" s="56">
        <v>3211</v>
      </c>
      <c r="L77" s="57" t="s">
        <v>28</v>
      </c>
      <c r="M77" s="58"/>
      <c r="N77" s="59"/>
      <c r="O77" s="59"/>
      <c r="P77" s="58"/>
      <c r="Q77" s="58"/>
      <c r="R77" s="58"/>
      <c r="S77" s="58"/>
      <c r="T77" s="58"/>
      <c r="U77" s="58"/>
      <c r="V77" s="85"/>
      <c r="W77" s="58"/>
      <c r="X77" s="9">
        <v>15620</v>
      </c>
      <c r="Y77" s="9">
        <v>17182</v>
      </c>
    </row>
    <row r="78" spans="11:25" ht="15.75">
      <c r="K78" s="56">
        <v>3221</v>
      </c>
      <c r="L78" s="60" t="s">
        <v>31</v>
      </c>
      <c r="M78" s="58"/>
      <c r="N78" s="59"/>
      <c r="O78" s="59"/>
      <c r="P78" s="58"/>
      <c r="Q78" s="58"/>
      <c r="R78" s="58"/>
      <c r="S78" s="58"/>
      <c r="T78" s="58"/>
      <c r="U78" s="58"/>
      <c r="V78" s="85"/>
      <c r="W78" s="58"/>
      <c r="X78" s="9">
        <v>52800</v>
      </c>
      <c r="Y78" s="9">
        <v>58080</v>
      </c>
    </row>
    <row r="79" spans="11:23" ht="15.75">
      <c r="K79" s="56">
        <v>3222</v>
      </c>
      <c r="L79" s="74" t="s">
        <v>52</v>
      </c>
      <c r="M79" s="58"/>
      <c r="N79" s="59"/>
      <c r="O79" s="59"/>
      <c r="P79" s="58"/>
      <c r="Q79" s="58"/>
      <c r="R79" s="58"/>
      <c r="S79" s="58"/>
      <c r="T79" s="58"/>
      <c r="U79" s="58"/>
      <c r="V79" s="85"/>
      <c r="W79" s="58"/>
    </row>
    <row r="80" spans="11:25" ht="15.75">
      <c r="K80" s="56">
        <v>3223</v>
      </c>
      <c r="L80" s="57" t="s">
        <v>32</v>
      </c>
      <c r="M80" s="58"/>
      <c r="N80" s="59"/>
      <c r="O80" s="59"/>
      <c r="P80" s="58"/>
      <c r="Q80" s="58"/>
      <c r="R80" s="58"/>
      <c r="S80" s="58"/>
      <c r="T80" s="58"/>
      <c r="U80" s="58"/>
      <c r="V80" s="85"/>
      <c r="W80" s="58"/>
      <c r="X80" s="9">
        <v>68200</v>
      </c>
      <c r="Y80" s="9">
        <v>75020</v>
      </c>
    </row>
    <row r="81" spans="11:25" ht="15.75">
      <c r="K81" s="56">
        <v>3224</v>
      </c>
      <c r="L81" s="60" t="s">
        <v>33</v>
      </c>
      <c r="M81" s="58"/>
      <c r="N81" s="59"/>
      <c r="O81" s="59"/>
      <c r="P81" s="58"/>
      <c r="Q81" s="58"/>
      <c r="R81" s="58"/>
      <c r="S81" s="58"/>
      <c r="T81" s="58"/>
      <c r="U81" s="58"/>
      <c r="V81" s="85"/>
      <c r="W81" s="58"/>
      <c r="X81" s="9">
        <v>16500</v>
      </c>
      <c r="Y81" s="9">
        <v>18150</v>
      </c>
    </row>
    <row r="82" spans="11:25" ht="15.75">
      <c r="K82" s="56">
        <v>3225</v>
      </c>
      <c r="L82" s="57" t="s">
        <v>34</v>
      </c>
      <c r="M82" s="58"/>
      <c r="N82" s="59"/>
      <c r="O82" s="59"/>
      <c r="P82" s="58"/>
      <c r="Q82" s="58"/>
      <c r="R82" s="58"/>
      <c r="S82" s="58"/>
      <c r="T82" s="58"/>
      <c r="U82" s="58"/>
      <c r="V82" s="85"/>
      <c r="W82" s="58"/>
      <c r="X82" s="9">
        <v>5170</v>
      </c>
      <c r="Y82" s="9">
        <v>5687</v>
      </c>
    </row>
    <row r="83" spans="11:25" ht="15.75">
      <c r="K83" s="56">
        <v>3232</v>
      </c>
      <c r="L83" s="57" t="s">
        <v>36</v>
      </c>
      <c r="M83" s="58"/>
      <c r="N83" s="59"/>
      <c r="O83" s="59"/>
      <c r="P83" s="58"/>
      <c r="Q83" s="58"/>
      <c r="R83" s="58"/>
      <c r="S83" s="58"/>
      <c r="T83" s="58"/>
      <c r="U83" s="58"/>
      <c r="V83" s="85"/>
      <c r="W83" s="58"/>
      <c r="X83" s="9">
        <v>92400</v>
      </c>
      <c r="Y83" s="9">
        <v>101640</v>
      </c>
    </row>
    <row r="84" spans="11:25" ht="15.75">
      <c r="K84" s="56">
        <v>3234</v>
      </c>
      <c r="L84" s="57" t="s">
        <v>38</v>
      </c>
      <c r="M84" s="58"/>
      <c r="N84" s="59"/>
      <c r="O84" s="59"/>
      <c r="P84" s="58"/>
      <c r="Q84" s="58"/>
      <c r="R84" s="58"/>
      <c r="S84" s="58"/>
      <c r="T84" s="58"/>
      <c r="U84" s="58"/>
      <c r="V84" s="85"/>
      <c r="W84" s="58"/>
      <c r="X84" s="9">
        <v>51700</v>
      </c>
      <c r="Y84" s="9">
        <v>56870</v>
      </c>
    </row>
    <row r="85" spans="11:25" ht="15.75">
      <c r="K85" s="56">
        <v>3236</v>
      </c>
      <c r="L85" s="60" t="s">
        <v>53</v>
      </c>
      <c r="M85" s="58"/>
      <c r="N85" s="59"/>
      <c r="O85" s="59"/>
      <c r="P85" s="58"/>
      <c r="Q85" s="58"/>
      <c r="R85" s="58"/>
      <c r="S85" s="58"/>
      <c r="T85" s="58"/>
      <c r="U85" s="58"/>
      <c r="V85" s="85"/>
      <c r="W85" s="58"/>
      <c r="X85" s="9">
        <v>440</v>
      </c>
      <c r="Y85" s="9">
        <v>484</v>
      </c>
    </row>
    <row r="86" spans="11:25" ht="15.75">
      <c r="K86" s="56">
        <v>3292</v>
      </c>
      <c r="L86" s="57" t="s">
        <v>44</v>
      </c>
      <c r="M86" s="58"/>
      <c r="N86" s="59"/>
      <c r="O86" s="59"/>
      <c r="P86" s="58"/>
      <c r="Q86" s="58"/>
      <c r="R86" s="58"/>
      <c r="S86" s="58"/>
      <c r="T86" s="58"/>
      <c r="U86" s="58"/>
      <c r="V86" s="85"/>
      <c r="W86" s="58"/>
      <c r="X86" s="9">
        <v>4400</v>
      </c>
      <c r="Y86" s="9">
        <v>4840</v>
      </c>
    </row>
    <row r="87" spans="11:25" ht="15.75">
      <c r="K87" s="56">
        <v>3293</v>
      </c>
      <c r="L87" s="57" t="s">
        <v>45</v>
      </c>
      <c r="M87" s="58"/>
      <c r="N87" s="59"/>
      <c r="O87" s="59"/>
      <c r="P87" s="58"/>
      <c r="Q87" s="58"/>
      <c r="R87" s="58"/>
      <c r="S87" s="58"/>
      <c r="T87" s="58"/>
      <c r="U87" s="58"/>
      <c r="V87" s="85"/>
      <c r="W87" s="58"/>
      <c r="X87" s="9">
        <v>3740</v>
      </c>
      <c r="Y87" s="9">
        <v>4114</v>
      </c>
    </row>
    <row r="88" spans="11:25" ht="15.75">
      <c r="K88" s="56">
        <v>3299</v>
      </c>
      <c r="L88" s="60" t="s">
        <v>47</v>
      </c>
      <c r="M88" s="58">
        <v>23100</v>
      </c>
      <c r="N88" s="59">
        <v>23100</v>
      </c>
      <c r="O88" s="59"/>
      <c r="P88" s="58"/>
      <c r="Q88" s="58"/>
      <c r="R88" s="58"/>
      <c r="S88" s="58"/>
      <c r="T88" s="58"/>
      <c r="U88" s="58"/>
      <c r="V88" s="85">
        <v>23100</v>
      </c>
      <c r="W88" s="58">
        <v>24000</v>
      </c>
      <c r="X88" s="9">
        <v>1320</v>
      </c>
      <c r="Y88" s="9">
        <v>1452</v>
      </c>
    </row>
    <row r="89" spans="11:23" ht="12" customHeight="1">
      <c r="K89" s="56"/>
      <c r="L89" s="57"/>
      <c r="M89" s="58"/>
      <c r="N89" s="59"/>
      <c r="O89" s="59"/>
      <c r="P89" s="58"/>
      <c r="Q89" s="58"/>
      <c r="R89" s="58"/>
      <c r="S89" s="58"/>
      <c r="T89" s="58"/>
      <c r="U89" s="58"/>
      <c r="V89" s="85"/>
      <c r="W89" s="58"/>
    </row>
    <row r="90" spans="11:25" ht="15.75">
      <c r="K90" s="26"/>
      <c r="L90" s="27" t="s">
        <v>50</v>
      </c>
      <c r="M90" s="18">
        <f>N76</f>
        <v>23100</v>
      </c>
      <c r="N90" s="18">
        <f>N76</f>
        <v>23100</v>
      </c>
      <c r="O90" s="18">
        <f aca="true" t="shared" si="0" ref="O90:U90">+O76+O88</f>
        <v>0</v>
      </c>
      <c r="P90" s="18">
        <f t="shared" si="0"/>
        <v>0</v>
      </c>
      <c r="Q90" s="18"/>
      <c r="R90" s="18">
        <f t="shared" si="0"/>
        <v>0</v>
      </c>
      <c r="S90" s="18">
        <f t="shared" si="0"/>
        <v>0</v>
      </c>
      <c r="T90" s="18">
        <f t="shared" si="0"/>
        <v>0</v>
      </c>
      <c r="U90" s="18">
        <f t="shared" si="0"/>
        <v>0</v>
      </c>
      <c r="V90" s="18">
        <f>V76</f>
        <v>23100</v>
      </c>
      <c r="W90" s="53">
        <f>W76</f>
        <v>24000</v>
      </c>
      <c r="X90" s="18" t="e">
        <f>#REF!+X76+#REF!</f>
        <v>#REF!</v>
      </c>
      <c r="Y90" s="18" t="e">
        <f>#REF!+Y76+#REF!</f>
        <v>#REF!</v>
      </c>
    </row>
    <row r="91" spans="11:22" ht="15.75">
      <c r="K91" s="35" t="s">
        <v>66</v>
      </c>
      <c r="L91" s="29"/>
      <c r="M91" s="12"/>
      <c r="N91" s="13"/>
      <c r="O91" s="13"/>
      <c r="P91" s="12"/>
      <c r="Q91" s="12"/>
      <c r="R91" s="12"/>
      <c r="S91" s="12"/>
      <c r="T91" s="12"/>
      <c r="U91" s="12"/>
      <c r="V91" s="12"/>
    </row>
    <row r="92" spans="12:25" ht="15.75">
      <c r="L92" s="36"/>
      <c r="M92" s="15"/>
      <c r="N92" s="16"/>
      <c r="O92" s="16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1:22" ht="11.25" customHeight="1">
      <c r="K93" s="28"/>
      <c r="L93" s="29"/>
      <c r="M93" s="12"/>
      <c r="N93" s="13"/>
      <c r="O93" s="13"/>
      <c r="P93" s="12"/>
      <c r="Q93" s="12"/>
      <c r="R93" s="12"/>
      <c r="S93" s="12"/>
      <c r="T93" s="12"/>
      <c r="U93" s="12"/>
      <c r="V93" s="12"/>
    </row>
    <row r="94" spans="11:25" ht="44.25" customHeight="1">
      <c r="K94" s="55">
        <v>42</v>
      </c>
      <c r="L94" s="72" t="s">
        <v>51</v>
      </c>
      <c r="M94" s="53"/>
      <c r="N94" s="54"/>
      <c r="O94" s="54"/>
      <c r="P94" s="53"/>
      <c r="Q94" s="53"/>
      <c r="R94" s="53"/>
      <c r="S94" s="53"/>
      <c r="T94" s="53"/>
      <c r="U94" s="53"/>
      <c r="V94" s="84">
        <f>P94*1.091</f>
        <v>0</v>
      </c>
      <c r="W94" s="53">
        <f>V94*1.094</f>
        <v>0</v>
      </c>
      <c r="X94" s="15"/>
      <c r="Y94" s="15"/>
    </row>
    <row r="95" spans="11:25" ht="15.75">
      <c r="K95" s="56">
        <v>4227</v>
      </c>
      <c r="L95" s="74" t="s">
        <v>61</v>
      </c>
      <c r="M95" s="58"/>
      <c r="N95" s="59"/>
      <c r="O95" s="59"/>
      <c r="P95" s="58"/>
      <c r="Q95" s="53"/>
      <c r="R95" s="53"/>
      <c r="S95" s="53"/>
      <c r="T95" s="53"/>
      <c r="U95" s="53"/>
      <c r="V95" s="84"/>
      <c r="W95" s="53"/>
      <c r="X95" s="15"/>
      <c r="Y95" s="15"/>
    </row>
    <row r="96" spans="11:25" ht="15.75">
      <c r="K96" s="56">
        <v>4227</v>
      </c>
      <c r="L96" s="74" t="s">
        <v>61</v>
      </c>
      <c r="M96" s="58"/>
      <c r="N96" s="59"/>
      <c r="O96" s="59"/>
      <c r="P96" s="58"/>
      <c r="Q96" s="53"/>
      <c r="R96" s="53"/>
      <c r="S96" s="53"/>
      <c r="T96" s="53"/>
      <c r="U96" s="53"/>
      <c r="V96" s="84"/>
      <c r="W96" s="53"/>
      <c r="X96" s="15"/>
      <c r="Y96" s="15"/>
    </row>
    <row r="97" spans="11:25" ht="11.25" customHeight="1">
      <c r="K97" s="56"/>
      <c r="L97" s="74"/>
      <c r="M97" s="53"/>
      <c r="N97" s="54"/>
      <c r="O97" s="54"/>
      <c r="P97" s="53"/>
      <c r="Q97" s="53"/>
      <c r="R97" s="53"/>
      <c r="S97" s="53"/>
      <c r="T97" s="53"/>
      <c r="U97" s="53"/>
      <c r="V97" s="84"/>
      <c r="W97" s="53"/>
      <c r="X97" s="15"/>
      <c r="Y97" s="15"/>
    </row>
    <row r="98" spans="11:25" ht="15.75">
      <c r="K98" s="37"/>
      <c r="L98" s="73" t="s">
        <v>71</v>
      </c>
      <c r="M98" s="18">
        <f>+M94+M92</f>
        <v>0</v>
      </c>
      <c r="N98" s="18">
        <f>+N94+N92</f>
        <v>0</v>
      </c>
      <c r="O98" s="18"/>
      <c r="P98" s="18">
        <f>+P94+P92</f>
        <v>0</v>
      </c>
      <c r="Q98" s="18"/>
      <c r="R98" s="18"/>
      <c r="S98" s="18"/>
      <c r="T98" s="38"/>
      <c r="U98" s="38"/>
      <c r="V98" s="18">
        <f>+V94+V92</f>
        <v>0</v>
      </c>
      <c r="W98" s="53">
        <f>+W94+W92</f>
        <v>0</v>
      </c>
      <c r="X98" s="15"/>
      <c r="Y98" s="15"/>
    </row>
    <row r="99" spans="11:25" ht="15.75">
      <c r="K99" s="119" t="s">
        <v>69</v>
      </c>
      <c r="L99" s="120"/>
      <c r="M99" s="18">
        <f>+M98+M90</f>
        <v>23100</v>
      </c>
      <c r="N99" s="18">
        <f>+N98+N90</f>
        <v>23100</v>
      </c>
      <c r="O99" s="18"/>
      <c r="P99" s="18">
        <f>+P98+P90</f>
        <v>0</v>
      </c>
      <c r="Q99" s="18">
        <f>+Q98+Q90</f>
        <v>0</v>
      </c>
      <c r="R99" s="18">
        <f>+R98+R90</f>
        <v>0</v>
      </c>
      <c r="S99" s="18">
        <f>+S98+S90</f>
        <v>0</v>
      </c>
      <c r="T99" s="18">
        <f>+T98+T90</f>
        <v>0</v>
      </c>
      <c r="U99" s="18"/>
      <c r="V99" s="18">
        <f>+V98+V90</f>
        <v>23100</v>
      </c>
      <c r="W99" s="53">
        <f>+W98+W90</f>
        <v>24000</v>
      </c>
      <c r="X99" s="15"/>
      <c r="Y99" s="15"/>
    </row>
    <row r="100" spans="11:25" ht="12.75" customHeight="1">
      <c r="K100" s="28"/>
      <c r="L100" s="39"/>
      <c r="M100" s="15"/>
      <c r="N100" s="40"/>
      <c r="O100" s="40"/>
      <c r="P100" s="111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1:23" ht="15.75">
      <c r="K101" s="33" t="s">
        <v>67</v>
      </c>
      <c r="L101" s="100" t="s">
        <v>74</v>
      </c>
      <c r="M101" s="30"/>
      <c r="N101" s="31"/>
      <c r="O101" s="31"/>
      <c r="P101" s="30"/>
      <c r="Q101" s="30"/>
      <c r="R101" s="30"/>
      <c r="S101" s="30"/>
      <c r="T101" s="30"/>
      <c r="U101" s="30"/>
      <c r="V101" s="30"/>
      <c r="W101" s="30"/>
    </row>
    <row r="102" spans="11:25" ht="15.75">
      <c r="K102" s="22"/>
      <c r="L102" s="23"/>
      <c r="M102" s="23"/>
      <c r="N102" s="114" t="s">
        <v>5</v>
      </c>
      <c r="O102" s="115"/>
      <c r="P102" s="23"/>
      <c r="Q102" s="23"/>
      <c r="R102" s="23"/>
      <c r="S102" s="23"/>
      <c r="T102" s="23"/>
      <c r="U102" s="23"/>
      <c r="V102" s="23"/>
      <c r="W102" s="89"/>
      <c r="X102" s="20"/>
      <c r="Y102" s="20"/>
    </row>
    <row r="103" spans="11:25" s="79" customFormat="1" ht="93.75" customHeight="1">
      <c r="K103" s="82" t="s">
        <v>17</v>
      </c>
      <c r="L103" s="83" t="s">
        <v>18</v>
      </c>
      <c r="M103" s="49" t="s">
        <v>96</v>
      </c>
      <c r="N103" s="77" t="s">
        <v>64</v>
      </c>
      <c r="O103" s="49" t="s">
        <v>6</v>
      </c>
      <c r="P103" s="91" t="s">
        <v>7</v>
      </c>
      <c r="Q103" s="91" t="s">
        <v>8</v>
      </c>
      <c r="R103" s="91" t="s">
        <v>9</v>
      </c>
      <c r="S103" s="91" t="s">
        <v>10</v>
      </c>
      <c r="T103" s="49" t="s">
        <v>11</v>
      </c>
      <c r="U103" s="49" t="s">
        <v>12</v>
      </c>
      <c r="V103" s="104" t="s">
        <v>97</v>
      </c>
      <c r="W103" s="49" t="s">
        <v>98</v>
      </c>
      <c r="X103" s="78" t="s">
        <v>19</v>
      </c>
      <c r="Y103" s="78" t="s">
        <v>20</v>
      </c>
    </row>
    <row r="104" spans="11:25" s="25" customFormat="1" ht="15.75">
      <c r="K104" s="55">
        <v>31</v>
      </c>
      <c r="L104" s="61" t="s">
        <v>21</v>
      </c>
      <c r="M104" s="53">
        <f>SUM(M105:M107)</f>
        <v>23960</v>
      </c>
      <c r="N104" s="53">
        <f>SUM(N105:N107)</f>
        <v>23960</v>
      </c>
      <c r="O104" s="53"/>
      <c r="P104" s="53">
        <f>SUM(P105:P117)</f>
        <v>0</v>
      </c>
      <c r="Q104" s="53"/>
      <c r="R104" s="53"/>
      <c r="S104" s="53"/>
      <c r="T104" s="53"/>
      <c r="U104" s="53"/>
      <c r="V104" s="84">
        <f>SUM(V105:V107)</f>
        <v>23960</v>
      </c>
      <c r="W104" s="53">
        <f>SUM(W105:W107)</f>
        <v>23960</v>
      </c>
      <c r="X104" s="25">
        <f>SUM(X105:X117)</f>
        <v>93825</v>
      </c>
      <c r="Y104" s="25">
        <f>SUM(Y105:Y117)</f>
        <v>103207.5</v>
      </c>
    </row>
    <row r="105" spans="11:25" ht="15.75">
      <c r="K105" s="56">
        <v>3111</v>
      </c>
      <c r="L105" s="57" t="s">
        <v>22</v>
      </c>
      <c r="M105" s="58">
        <v>20400</v>
      </c>
      <c r="N105" s="59">
        <v>20400</v>
      </c>
      <c r="O105" s="59"/>
      <c r="P105" s="58"/>
      <c r="Q105" s="58"/>
      <c r="R105" s="58"/>
      <c r="S105" s="58"/>
      <c r="T105" s="58"/>
      <c r="U105" s="58"/>
      <c r="V105" s="85">
        <v>20400</v>
      </c>
      <c r="W105" s="58">
        <v>20400</v>
      </c>
      <c r="X105" s="9">
        <v>3550</v>
      </c>
      <c r="Y105" s="9">
        <v>3905</v>
      </c>
    </row>
    <row r="106" spans="11:25" ht="15.75">
      <c r="K106" s="56">
        <v>3132</v>
      </c>
      <c r="L106" s="74" t="s">
        <v>75</v>
      </c>
      <c r="M106" s="58">
        <v>3193</v>
      </c>
      <c r="N106" s="59">
        <v>3193</v>
      </c>
      <c r="O106" s="59"/>
      <c r="P106" s="58"/>
      <c r="Q106" s="58"/>
      <c r="R106" s="58"/>
      <c r="S106" s="58"/>
      <c r="T106" s="58"/>
      <c r="U106" s="58"/>
      <c r="V106" s="85">
        <v>3200</v>
      </c>
      <c r="W106" s="58">
        <v>3200</v>
      </c>
      <c r="X106" s="9">
        <v>12000</v>
      </c>
      <c r="Y106" s="9">
        <v>13200</v>
      </c>
    </row>
    <row r="107" spans="11:23" ht="15.75">
      <c r="K107" s="56">
        <v>3133</v>
      </c>
      <c r="L107" s="74" t="s">
        <v>76</v>
      </c>
      <c r="M107" s="58">
        <v>367</v>
      </c>
      <c r="N107" s="59">
        <v>367</v>
      </c>
      <c r="O107" s="59"/>
      <c r="P107" s="58"/>
      <c r="Q107" s="58"/>
      <c r="R107" s="58"/>
      <c r="S107" s="58"/>
      <c r="T107" s="58"/>
      <c r="U107" s="58"/>
      <c r="V107" s="85">
        <v>360</v>
      </c>
      <c r="W107" s="58">
        <v>360</v>
      </c>
    </row>
    <row r="108" spans="11:25" ht="15.75">
      <c r="K108" s="101">
        <v>32</v>
      </c>
      <c r="L108" s="102" t="s">
        <v>27</v>
      </c>
      <c r="M108" s="107">
        <f>SUM(M109:M118)</f>
        <v>37790</v>
      </c>
      <c r="N108" s="103">
        <f>SUM(N109:N118)</f>
        <v>37790</v>
      </c>
      <c r="O108" s="59"/>
      <c r="P108" s="58"/>
      <c r="Q108" s="58"/>
      <c r="R108" s="58"/>
      <c r="S108" s="58"/>
      <c r="T108" s="58"/>
      <c r="U108" s="58"/>
      <c r="V108" s="108">
        <f>SUM(V109:V118)</f>
        <v>37790</v>
      </c>
      <c r="W108" s="107">
        <f>SUM(W109:W118)</f>
        <v>35950</v>
      </c>
      <c r="X108" s="9">
        <v>15500</v>
      </c>
      <c r="Y108" s="9">
        <v>17050</v>
      </c>
    </row>
    <row r="109" spans="11:25" ht="15.75">
      <c r="K109" s="56">
        <v>3221</v>
      </c>
      <c r="L109" s="74" t="s">
        <v>77</v>
      </c>
      <c r="M109" s="58">
        <v>5000</v>
      </c>
      <c r="N109" s="59">
        <v>5000</v>
      </c>
      <c r="O109" s="59"/>
      <c r="P109" s="58"/>
      <c r="Q109" s="58"/>
      <c r="R109" s="58"/>
      <c r="S109" s="58"/>
      <c r="T109" s="58"/>
      <c r="U109" s="58"/>
      <c r="V109" s="85">
        <v>5000</v>
      </c>
      <c r="W109" s="58">
        <v>5000</v>
      </c>
      <c r="X109" s="9">
        <v>3750</v>
      </c>
      <c r="Y109" s="9">
        <v>4125</v>
      </c>
    </row>
    <row r="110" spans="11:25" ht="15.75">
      <c r="K110" s="56">
        <v>3225</v>
      </c>
      <c r="L110" s="57" t="s">
        <v>34</v>
      </c>
      <c r="M110" s="58"/>
      <c r="N110" s="59"/>
      <c r="O110" s="59"/>
      <c r="P110" s="58"/>
      <c r="Q110" s="58"/>
      <c r="R110" s="58"/>
      <c r="S110" s="58"/>
      <c r="T110" s="58"/>
      <c r="U110" s="58"/>
      <c r="V110" s="85"/>
      <c r="W110" s="58"/>
      <c r="X110" s="9">
        <v>1175</v>
      </c>
      <c r="Y110" s="9">
        <v>1292.5</v>
      </c>
    </row>
    <row r="111" spans="11:25" ht="15.75">
      <c r="K111" s="56">
        <v>3231</v>
      </c>
      <c r="L111" s="57" t="s">
        <v>35</v>
      </c>
      <c r="M111" s="58"/>
      <c r="N111" s="59"/>
      <c r="O111" s="59"/>
      <c r="P111" s="58"/>
      <c r="Q111" s="58"/>
      <c r="R111" s="58"/>
      <c r="S111" s="58"/>
      <c r="T111" s="58"/>
      <c r="U111" s="58"/>
      <c r="V111" s="85"/>
      <c r="W111" s="58"/>
      <c r="X111" s="9">
        <v>15500</v>
      </c>
      <c r="Y111" s="9">
        <v>17050</v>
      </c>
    </row>
    <row r="112" spans="11:25" ht="15.75">
      <c r="K112" s="56">
        <v>3232</v>
      </c>
      <c r="L112" s="57" t="s">
        <v>36</v>
      </c>
      <c r="M112" s="58"/>
      <c r="N112" s="59"/>
      <c r="O112" s="59"/>
      <c r="P112" s="58"/>
      <c r="Q112" s="58"/>
      <c r="R112" s="58"/>
      <c r="S112" s="58"/>
      <c r="T112" s="58"/>
      <c r="U112" s="58"/>
      <c r="V112" s="85"/>
      <c r="W112" s="58"/>
      <c r="X112" s="9">
        <v>21000</v>
      </c>
      <c r="Y112" s="9">
        <v>23100</v>
      </c>
    </row>
    <row r="113" spans="11:25" ht="15.75">
      <c r="K113" s="56">
        <v>3234</v>
      </c>
      <c r="L113" s="57" t="s">
        <v>38</v>
      </c>
      <c r="M113" s="58"/>
      <c r="N113" s="59"/>
      <c r="O113" s="59"/>
      <c r="P113" s="58"/>
      <c r="Q113" s="58"/>
      <c r="R113" s="58"/>
      <c r="S113" s="58"/>
      <c r="T113" s="58"/>
      <c r="U113" s="58"/>
      <c r="V113" s="85"/>
      <c r="W113" s="58"/>
      <c r="X113" s="9">
        <v>11750</v>
      </c>
      <c r="Y113" s="9">
        <v>12925</v>
      </c>
    </row>
    <row r="114" spans="11:25" ht="15.75">
      <c r="K114" s="56">
        <v>3237</v>
      </c>
      <c r="L114" s="57" t="s">
        <v>41</v>
      </c>
      <c r="M114" s="58"/>
      <c r="N114" s="59"/>
      <c r="O114" s="59"/>
      <c r="P114" s="58"/>
      <c r="Q114" s="58"/>
      <c r="R114" s="58"/>
      <c r="S114" s="58"/>
      <c r="T114" s="58"/>
      <c r="U114" s="58"/>
      <c r="V114" s="85"/>
      <c r="W114" s="58"/>
      <c r="X114" s="9">
        <v>6500</v>
      </c>
      <c r="Y114" s="9">
        <v>7150</v>
      </c>
    </row>
    <row r="115" spans="11:25" ht="15.75" customHeight="1">
      <c r="K115" s="56">
        <v>3239</v>
      </c>
      <c r="L115" s="57" t="s">
        <v>43</v>
      </c>
      <c r="M115" s="58"/>
      <c r="N115" s="59"/>
      <c r="O115" s="59"/>
      <c r="P115" s="58"/>
      <c r="Q115" s="58"/>
      <c r="R115" s="58"/>
      <c r="S115" s="58"/>
      <c r="T115" s="58"/>
      <c r="U115" s="58"/>
      <c r="V115" s="85"/>
      <c r="W115" s="58"/>
      <c r="X115" s="9">
        <v>1250</v>
      </c>
      <c r="Y115" s="9">
        <v>1375</v>
      </c>
    </row>
    <row r="116" spans="11:25" ht="15.75">
      <c r="K116" s="56">
        <v>3292</v>
      </c>
      <c r="L116" s="57" t="s">
        <v>44</v>
      </c>
      <c r="M116" s="58">
        <v>1650</v>
      </c>
      <c r="N116" s="59">
        <v>1650</v>
      </c>
      <c r="O116" s="59"/>
      <c r="P116" s="58"/>
      <c r="Q116" s="58"/>
      <c r="R116" s="58"/>
      <c r="S116" s="58"/>
      <c r="T116" s="58"/>
      <c r="U116" s="58"/>
      <c r="V116" s="85">
        <v>1650</v>
      </c>
      <c r="W116" s="58">
        <v>1650</v>
      </c>
      <c r="X116" s="9">
        <v>1000</v>
      </c>
      <c r="Y116" s="9">
        <v>1100</v>
      </c>
    </row>
    <row r="117" spans="11:25" ht="15.75">
      <c r="K117" s="56">
        <v>3293</v>
      </c>
      <c r="L117" s="57" t="s">
        <v>45</v>
      </c>
      <c r="M117" s="58"/>
      <c r="N117" s="59"/>
      <c r="O117" s="59"/>
      <c r="P117" s="58"/>
      <c r="Q117" s="58"/>
      <c r="R117" s="58"/>
      <c r="S117" s="58"/>
      <c r="T117" s="58"/>
      <c r="U117" s="58"/>
      <c r="V117" s="85"/>
      <c r="W117" s="58"/>
      <c r="X117" s="9">
        <v>850</v>
      </c>
      <c r="Y117" s="9">
        <v>935</v>
      </c>
    </row>
    <row r="118" spans="11:23" ht="15.75" customHeight="1">
      <c r="K118" s="56">
        <v>3299</v>
      </c>
      <c r="L118" s="57" t="s">
        <v>78</v>
      </c>
      <c r="M118" s="58">
        <v>31140</v>
      </c>
      <c r="N118" s="59">
        <v>31140</v>
      </c>
      <c r="O118" s="59"/>
      <c r="P118" s="58"/>
      <c r="Q118" s="58"/>
      <c r="R118" s="58"/>
      <c r="S118" s="58"/>
      <c r="T118" s="58"/>
      <c r="U118" s="58"/>
      <c r="V118" s="85">
        <v>31140</v>
      </c>
      <c r="W118" s="58">
        <v>29300</v>
      </c>
    </row>
    <row r="119" spans="11:25" ht="15.75">
      <c r="K119" s="26"/>
      <c r="L119" s="27" t="s">
        <v>50</v>
      </c>
      <c r="M119" s="34">
        <f>SUM(M104+M108)</f>
        <v>61750</v>
      </c>
      <c r="N119" s="34">
        <f>SUM(N104+N108)</f>
        <v>61750</v>
      </c>
      <c r="O119" s="34"/>
      <c r="P119" s="18">
        <f>+P104</f>
        <v>0</v>
      </c>
      <c r="Q119" s="18"/>
      <c r="R119" s="18"/>
      <c r="S119" s="18"/>
      <c r="T119" s="18">
        <f>+T104</f>
        <v>0</v>
      </c>
      <c r="U119" s="18"/>
      <c r="V119" s="18">
        <f>SUM(V104+V108)</f>
        <v>61750</v>
      </c>
      <c r="W119" s="53">
        <f>W104+W108</f>
        <v>59910</v>
      </c>
      <c r="X119" s="18" t="e">
        <f>#REF!+X104+#REF!</f>
        <v>#REF!</v>
      </c>
      <c r="Y119" s="18" t="e">
        <f>#REF!+Y104+#REF!</f>
        <v>#REF!</v>
      </c>
    </row>
    <row r="120" spans="11:25" ht="12.75" customHeight="1">
      <c r="K120" s="28"/>
      <c r="L120" s="41"/>
      <c r="M120" s="15"/>
      <c r="N120" s="16"/>
      <c r="O120" s="16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1:25" ht="15.75">
      <c r="K121" s="14" t="s">
        <v>68</v>
      </c>
      <c r="L121" s="41"/>
      <c r="M121" s="15"/>
      <c r="N121" s="16"/>
      <c r="O121" s="16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1:25" ht="13.5" customHeight="1">
      <c r="K122" s="28"/>
      <c r="L122" s="41"/>
      <c r="M122" s="15"/>
      <c r="N122" s="16"/>
      <c r="O122" s="16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1:25" ht="64.5" customHeight="1">
      <c r="K123" s="55">
        <v>42</v>
      </c>
      <c r="L123" s="72" t="s">
        <v>51</v>
      </c>
      <c r="M123" s="53"/>
      <c r="N123" s="54"/>
      <c r="O123" s="54"/>
      <c r="P123" s="53"/>
      <c r="Q123" s="53"/>
      <c r="R123" s="53"/>
      <c r="S123" s="53">
        <v>0</v>
      </c>
      <c r="T123" s="53"/>
      <c r="U123" s="53"/>
      <c r="V123" s="84">
        <f>S123*1.091</f>
        <v>0</v>
      </c>
      <c r="W123" s="53">
        <f>V123*1.094</f>
        <v>0</v>
      </c>
      <c r="X123" s="15"/>
      <c r="Y123" s="15"/>
    </row>
    <row r="124" spans="11:25" ht="16.5" customHeight="1">
      <c r="K124" s="75">
        <v>4221</v>
      </c>
      <c r="L124" s="63" t="s">
        <v>54</v>
      </c>
      <c r="M124" s="76"/>
      <c r="N124" s="54"/>
      <c r="O124" s="54"/>
      <c r="P124" s="53"/>
      <c r="Q124" s="53"/>
      <c r="R124" s="53"/>
      <c r="S124" s="76">
        <v>0</v>
      </c>
      <c r="T124" s="53"/>
      <c r="U124" s="53"/>
      <c r="V124" s="84"/>
      <c r="W124" s="53"/>
      <c r="X124" s="15"/>
      <c r="Y124" s="15"/>
    </row>
    <row r="125" spans="11:25" ht="10.5" customHeight="1">
      <c r="K125" s="55"/>
      <c r="L125" s="63"/>
      <c r="M125" s="53"/>
      <c r="N125" s="54"/>
      <c r="O125" s="54"/>
      <c r="P125" s="53"/>
      <c r="Q125" s="53"/>
      <c r="R125" s="53"/>
      <c r="S125" s="53"/>
      <c r="T125" s="53"/>
      <c r="U125" s="53"/>
      <c r="V125" s="84"/>
      <c r="W125" s="53"/>
      <c r="X125" s="15"/>
      <c r="Y125" s="15"/>
    </row>
    <row r="126" spans="11:25" ht="13.5" customHeight="1">
      <c r="K126" s="42"/>
      <c r="L126" s="73" t="s">
        <v>71</v>
      </c>
      <c r="M126" s="18">
        <f>M124</f>
        <v>0</v>
      </c>
      <c r="N126" s="18">
        <f aca="true" t="shared" si="1" ref="N126:W126">N124</f>
        <v>0</v>
      </c>
      <c r="O126" s="18">
        <f t="shared" si="1"/>
        <v>0</v>
      </c>
      <c r="P126" s="18">
        <f t="shared" si="1"/>
        <v>0</v>
      </c>
      <c r="Q126" s="18">
        <f t="shared" si="1"/>
        <v>0</v>
      </c>
      <c r="R126" s="18">
        <f t="shared" si="1"/>
        <v>0</v>
      </c>
      <c r="S126" s="18">
        <v>0</v>
      </c>
      <c r="T126" s="18">
        <f t="shared" si="1"/>
        <v>0</v>
      </c>
      <c r="U126" s="18">
        <f t="shared" si="1"/>
        <v>0</v>
      </c>
      <c r="V126" s="18">
        <f t="shared" si="1"/>
        <v>0</v>
      </c>
      <c r="W126" s="53">
        <f t="shared" si="1"/>
        <v>0</v>
      </c>
      <c r="X126" s="15"/>
      <c r="Y126" s="15"/>
    </row>
    <row r="127" spans="11:25" ht="15.75">
      <c r="K127" s="119" t="s">
        <v>69</v>
      </c>
      <c r="L127" s="120"/>
      <c r="M127" s="18">
        <f>+M126+M119</f>
        <v>61750</v>
      </c>
      <c r="N127" s="18">
        <f aca="true" t="shared" si="2" ref="N127:W127">+N126+N119</f>
        <v>61750</v>
      </c>
      <c r="O127" s="18"/>
      <c r="P127" s="18">
        <f t="shared" si="2"/>
        <v>0</v>
      </c>
      <c r="Q127" s="18">
        <f t="shared" si="2"/>
        <v>0</v>
      </c>
      <c r="R127" s="18">
        <f t="shared" si="2"/>
        <v>0</v>
      </c>
      <c r="S127" s="18">
        <f t="shared" si="2"/>
        <v>0</v>
      </c>
      <c r="T127" s="18">
        <f t="shared" si="2"/>
        <v>0</v>
      </c>
      <c r="U127" s="18"/>
      <c r="V127" s="18">
        <f t="shared" si="2"/>
        <v>61750</v>
      </c>
      <c r="W127" s="53">
        <f t="shared" si="2"/>
        <v>59910</v>
      </c>
      <c r="X127" s="15"/>
      <c r="Y127" s="15"/>
    </row>
    <row r="128" spans="11:25" ht="13.5" customHeight="1">
      <c r="K128" s="28"/>
      <c r="L128" s="36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90"/>
      <c r="X128" s="15"/>
      <c r="Y128" s="15"/>
    </row>
    <row r="129" spans="11:23" s="12" customFormat="1" ht="15.75">
      <c r="K129" s="33" t="s">
        <v>67</v>
      </c>
      <c r="L129" s="100" t="s">
        <v>84</v>
      </c>
      <c r="M129" s="30"/>
      <c r="N129" s="31"/>
      <c r="O129" s="31"/>
      <c r="P129" s="30"/>
      <c r="Q129" s="30"/>
      <c r="R129" s="30"/>
      <c r="S129" s="30"/>
      <c r="T129" s="30"/>
      <c r="U129" s="30"/>
      <c r="V129" s="30"/>
      <c r="W129" s="30"/>
    </row>
    <row r="130" spans="11:23" s="12" customFormat="1" ht="15.75">
      <c r="K130" s="22"/>
      <c r="L130" s="23"/>
      <c r="M130" s="23"/>
      <c r="N130" s="114" t="s">
        <v>5</v>
      </c>
      <c r="O130" s="115"/>
      <c r="P130" s="23"/>
      <c r="Q130" s="23"/>
      <c r="R130" s="23"/>
      <c r="S130" s="23"/>
      <c r="T130" s="23"/>
      <c r="U130" s="23"/>
      <c r="V130" s="23"/>
      <c r="W130" s="89"/>
    </row>
    <row r="131" spans="11:23" s="12" customFormat="1" ht="94.5">
      <c r="K131" s="82" t="s">
        <v>17</v>
      </c>
      <c r="L131" s="83" t="s">
        <v>18</v>
      </c>
      <c r="M131" s="49" t="s">
        <v>96</v>
      </c>
      <c r="N131" s="77" t="s">
        <v>64</v>
      </c>
      <c r="O131" s="49" t="s">
        <v>6</v>
      </c>
      <c r="P131" s="91" t="s">
        <v>7</v>
      </c>
      <c r="Q131" s="91" t="s">
        <v>8</v>
      </c>
      <c r="R131" s="91" t="s">
        <v>9</v>
      </c>
      <c r="S131" s="91" t="s">
        <v>10</v>
      </c>
      <c r="T131" s="49" t="s">
        <v>11</v>
      </c>
      <c r="U131" s="49" t="s">
        <v>12</v>
      </c>
      <c r="V131" s="104" t="s">
        <v>90</v>
      </c>
      <c r="W131" s="49" t="s">
        <v>98</v>
      </c>
    </row>
    <row r="132" spans="11:23" s="12" customFormat="1" ht="15.75">
      <c r="K132" s="55">
        <v>31</v>
      </c>
      <c r="L132" s="61" t="s">
        <v>21</v>
      </c>
      <c r="M132" s="53"/>
      <c r="N132" s="53"/>
      <c r="O132" s="53"/>
      <c r="P132" s="53">
        <f>SUM(P133:P145)</f>
        <v>0</v>
      </c>
      <c r="Q132" s="53"/>
      <c r="R132" s="53"/>
      <c r="S132" s="53"/>
      <c r="T132" s="53"/>
      <c r="U132" s="53"/>
      <c r="V132" s="84"/>
      <c r="W132" s="53"/>
    </row>
    <row r="133" spans="11:23" s="12" customFormat="1" ht="15.75">
      <c r="K133" s="56">
        <v>3111</v>
      </c>
      <c r="L133" s="57" t="s">
        <v>22</v>
      </c>
      <c r="M133" s="58"/>
      <c r="N133" s="59"/>
      <c r="O133" s="59"/>
      <c r="P133" s="58"/>
      <c r="Q133" s="58"/>
      <c r="R133" s="58"/>
      <c r="S133" s="58"/>
      <c r="T133" s="58"/>
      <c r="U133" s="58"/>
      <c r="V133" s="85"/>
      <c r="W133" s="58"/>
    </row>
    <row r="134" spans="11:23" s="12" customFormat="1" ht="15.75">
      <c r="K134" s="56">
        <v>3132</v>
      </c>
      <c r="L134" s="74" t="s">
        <v>75</v>
      </c>
      <c r="M134" s="58"/>
      <c r="N134" s="59"/>
      <c r="O134" s="59"/>
      <c r="P134" s="58"/>
      <c r="Q134" s="58"/>
      <c r="R134" s="58"/>
      <c r="S134" s="58"/>
      <c r="T134" s="58"/>
      <c r="U134" s="58"/>
      <c r="V134" s="85"/>
      <c r="W134" s="58"/>
    </row>
    <row r="135" spans="11:23" s="12" customFormat="1" ht="15.75">
      <c r="K135" s="56">
        <v>3133</v>
      </c>
      <c r="L135" s="74" t="s">
        <v>76</v>
      </c>
      <c r="M135" s="58"/>
      <c r="N135" s="59"/>
      <c r="O135" s="59"/>
      <c r="P135" s="58"/>
      <c r="Q135" s="58"/>
      <c r="R135" s="58"/>
      <c r="S135" s="58"/>
      <c r="T135" s="58"/>
      <c r="U135" s="58"/>
      <c r="V135" s="85"/>
      <c r="W135" s="58"/>
    </row>
    <row r="136" spans="11:23" s="12" customFormat="1" ht="15.75">
      <c r="K136" s="101">
        <v>32</v>
      </c>
      <c r="L136" s="102" t="s">
        <v>27</v>
      </c>
      <c r="M136" s="107">
        <f>SUM(M137:M146)</f>
        <v>717500</v>
      </c>
      <c r="N136" s="103">
        <f>SUM(N137:N146)</f>
        <v>717500</v>
      </c>
      <c r="O136" s="59"/>
      <c r="P136" s="58"/>
      <c r="Q136" s="107">
        <f>SUM(Q137:Q146)</f>
        <v>0</v>
      </c>
      <c r="R136" s="58"/>
      <c r="S136" s="58"/>
      <c r="T136" s="58"/>
      <c r="U136" s="58"/>
      <c r="V136" s="108">
        <f>SUM(V137:V146)</f>
        <v>717500</v>
      </c>
      <c r="W136" s="107">
        <f>SUM(W137:W146)</f>
        <v>712500</v>
      </c>
    </row>
    <row r="137" spans="11:23" s="12" customFormat="1" ht="15.75">
      <c r="K137" s="56">
        <v>3221</v>
      </c>
      <c r="L137" s="74" t="s">
        <v>77</v>
      </c>
      <c r="M137" s="58"/>
      <c r="N137" s="59"/>
      <c r="O137" s="59"/>
      <c r="P137" s="58"/>
      <c r="Q137" s="58"/>
      <c r="R137" s="58"/>
      <c r="S137" s="58"/>
      <c r="T137" s="58"/>
      <c r="U137" s="58"/>
      <c r="V137" s="85"/>
      <c r="W137" s="58"/>
    </row>
    <row r="138" spans="11:23" s="12" customFormat="1" ht="15.75">
      <c r="K138" s="56">
        <v>3222</v>
      </c>
      <c r="L138" s="57" t="s">
        <v>52</v>
      </c>
      <c r="M138" s="58">
        <v>717500</v>
      </c>
      <c r="N138" s="59">
        <v>717500</v>
      </c>
      <c r="O138" s="59"/>
      <c r="P138" s="58"/>
      <c r="Q138" s="58"/>
      <c r="R138" s="58"/>
      <c r="S138" s="58"/>
      <c r="T138" s="58"/>
      <c r="U138" s="58"/>
      <c r="V138" s="85">
        <v>717500</v>
      </c>
      <c r="W138" s="58">
        <v>712500</v>
      </c>
    </row>
    <row r="139" spans="11:23" s="12" customFormat="1" ht="15.75">
      <c r="K139" s="56">
        <v>3231</v>
      </c>
      <c r="L139" s="57" t="s">
        <v>35</v>
      </c>
      <c r="M139" s="58"/>
      <c r="N139" s="59"/>
      <c r="O139" s="59"/>
      <c r="P139" s="58"/>
      <c r="Q139" s="58"/>
      <c r="R139" s="58"/>
      <c r="S139" s="58"/>
      <c r="T139" s="58"/>
      <c r="U139" s="58"/>
      <c r="V139" s="85"/>
      <c r="W139" s="58"/>
    </row>
    <row r="140" spans="11:23" s="12" customFormat="1" ht="15.75">
      <c r="K140" s="56">
        <v>3232</v>
      </c>
      <c r="L140" s="57" t="s">
        <v>36</v>
      </c>
      <c r="M140" s="58"/>
      <c r="N140" s="59"/>
      <c r="O140" s="59"/>
      <c r="P140" s="58"/>
      <c r="Q140" s="58"/>
      <c r="R140" s="58"/>
      <c r="S140" s="58"/>
      <c r="T140" s="58"/>
      <c r="U140" s="58"/>
      <c r="V140" s="85"/>
      <c r="W140" s="58"/>
    </row>
    <row r="141" spans="11:23" s="12" customFormat="1" ht="15.75">
      <c r="K141" s="56">
        <v>3234</v>
      </c>
      <c r="L141" s="57" t="s">
        <v>38</v>
      </c>
      <c r="M141" s="58"/>
      <c r="N141" s="59"/>
      <c r="O141" s="59"/>
      <c r="P141" s="58"/>
      <c r="Q141" s="58"/>
      <c r="R141" s="58"/>
      <c r="S141" s="58"/>
      <c r="T141" s="58"/>
      <c r="U141" s="58"/>
      <c r="V141" s="85"/>
      <c r="W141" s="58"/>
    </row>
    <row r="142" spans="11:23" s="12" customFormat="1" ht="15.75">
      <c r="K142" s="56">
        <v>3237</v>
      </c>
      <c r="L142" s="57" t="s">
        <v>41</v>
      </c>
      <c r="M142" s="58"/>
      <c r="N142" s="59"/>
      <c r="O142" s="59"/>
      <c r="P142" s="58"/>
      <c r="Q142" s="58"/>
      <c r="R142" s="58"/>
      <c r="S142" s="58"/>
      <c r="T142" s="58"/>
      <c r="U142" s="58"/>
      <c r="V142" s="85"/>
      <c r="W142" s="58"/>
    </row>
    <row r="143" spans="11:23" s="12" customFormat="1" ht="15.75">
      <c r="K143" s="56">
        <v>3239</v>
      </c>
      <c r="L143" s="57" t="s">
        <v>43</v>
      </c>
      <c r="M143" s="58"/>
      <c r="N143" s="59"/>
      <c r="O143" s="59"/>
      <c r="P143" s="58"/>
      <c r="Q143" s="58"/>
      <c r="R143" s="58"/>
      <c r="S143" s="58"/>
      <c r="T143" s="58"/>
      <c r="U143" s="58"/>
      <c r="V143" s="85"/>
      <c r="W143" s="58"/>
    </row>
    <row r="144" spans="11:23" s="12" customFormat="1" ht="15.75">
      <c r="K144" s="56">
        <v>3292</v>
      </c>
      <c r="L144" s="57" t="s">
        <v>44</v>
      </c>
      <c r="M144" s="58"/>
      <c r="N144" s="59"/>
      <c r="O144" s="59"/>
      <c r="P144" s="58"/>
      <c r="Q144" s="58"/>
      <c r="R144" s="58"/>
      <c r="S144" s="58"/>
      <c r="T144" s="58"/>
      <c r="U144" s="58"/>
      <c r="V144" s="85"/>
      <c r="W144" s="58"/>
    </row>
    <row r="145" spans="11:23" s="12" customFormat="1" ht="15.75">
      <c r="K145" s="56">
        <v>3293</v>
      </c>
      <c r="L145" s="57" t="s">
        <v>45</v>
      </c>
      <c r="M145" s="58"/>
      <c r="N145" s="59"/>
      <c r="O145" s="59"/>
      <c r="P145" s="58"/>
      <c r="Q145" s="58"/>
      <c r="R145" s="58"/>
      <c r="S145" s="58"/>
      <c r="T145" s="58"/>
      <c r="U145" s="58"/>
      <c r="V145" s="85"/>
      <c r="W145" s="58"/>
    </row>
    <row r="146" spans="11:23" s="12" customFormat="1" ht="15.75">
      <c r="K146" s="56">
        <v>3299</v>
      </c>
      <c r="L146" s="57" t="s">
        <v>78</v>
      </c>
      <c r="M146" s="58"/>
      <c r="N146" s="59"/>
      <c r="O146" s="59"/>
      <c r="P146" s="58"/>
      <c r="Q146" s="58"/>
      <c r="R146" s="58"/>
      <c r="S146" s="58"/>
      <c r="T146" s="58"/>
      <c r="U146" s="58"/>
      <c r="V146" s="85"/>
      <c r="W146" s="58"/>
    </row>
    <row r="147" spans="11:23" s="12" customFormat="1" ht="15.75">
      <c r="K147" s="26"/>
      <c r="L147" s="27" t="s">
        <v>50</v>
      </c>
      <c r="M147" s="34">
        <f>M136</f>
        <v>717500</v>
      </c>
      <c r="N147" s="34">
        <f>SUM(N136)</f>
        <v>717500</v>
      </c>
      <c r="O147" s="34"/>
      <c r="P147" s="18">
        <f>+P132</f>
        <v>0</v>
      </c>
      <c r="Q147" s="18">
        <f>SUM(Q132+Q136)</f>
        <v>0</v>
      </c>
      <c r="R147" s="18"/>
      <c r="S147" s="18"/>
      <c r="T147" s="18">
        <f>+T132</f>
        <v>0</v>
      </c>
      <c r="U147" s="18"/>
      <c r="V147" s="18">
        <f>SUM(V136)</f>
        <v>717500</v>
      </c>
      <c r="W147" s="53">
        <f>W136</f>
        <v>712500</v>
      </c>
    </row>
    <row r="148" spans="11:23" s="12" customFormat="1" ht="15.75">
      <c r="K148" s="28"/>
      <c r="L148" s="41"/>
      <c r="M148" s="15"/>
      <c r="N148" s="16"/>
      <c r="O148" s="16"/>
      <c r="P148" s="15"/>
      <c r="Q148" s="15"/>
      <c r="R148" s="15"/>
      <c r="S148" s="15"/>
      <c r="T148" s="15"/>
      <c r="U148" s="15"/>
      <c r="V148" s="15"/>
      <c r="W148" s="15"/>
    </row>
    <row r="149" spans="11:23" s="12" customFormat="1" ht="15.75">
      <c r="K149" s="14" t="s">
        <v>68</v>
      </c>
      <c r="L149" s="41"/>
      <c r="M149" s="15"/>
      <c r="N149" s="16"/>
      <c r="O149" s="16"/>
      <c r="P149" s="15"/>
      <c r="Q149" s="15"/>
      <c r="R149" s="15"/>
      <c r="S149" s="15"/>
      <c r="T149" s="15"/>
      <c r="U149" s="15"/>
      <c r="V149" s="15"/>
      <c r="W149" s="15"/>
    </row>
    <row r="150" spans="11:23" s="12" customFormat="1" ht="15.75">
      <c r="K150" s="28"/>
      <c r="L150" s="41"/>
      <c r="M150" s="15"/>
      <c r="N150" s="16"/>
      <c r="O150" s="16"/>
      <c r="P150" s="15"/>
      <c r="Q150" s="15"/>
      <c r="R150" s="15"/>
      <c r="S150" s="15"/>
      <c r="T150" s="15"/>
      <c r="U150" s="15"/>
      <c r="V150" s="15"/>
      <c r="W150" s="15"/>
    </row>
    <row r="151" spans="11:23" s="12" customFormat="1" ht="47.25">
      <c r="K151" s="55">
        <v>42</v>
      </c>
      <c r="L151" s="72" t="s">
        <v>51</v>
      </c>
      <c r="M151" s="53"/>
      <c r="N151" s="54"/>
      <c r="O151" s="54"/>
      <c r="P151" s="53"/>
      <c r="Q151" s="53"/>
      <c r="R151" s="53"/>
      <c r="S151" s="53">
        <v>0</v>
      </c>
      <c r="T151" s="53"/>
      <c r="U151" s="53"/>
      <c r="V151" s="84">
        <f>S151*1.091</f>
        <v>0</v>
      </c>
      <c r="W151" s="53">
        <f>V151*1.094</f>
        <v>0</v>
      </c>
    </row>
    <row r="152" spans="11:23" s="12" customFormat="1" ht="15.75">
      <c r="K152" s="75">
        <v>4221</v>
      </c>
      <c r="L152" s="63" t="s">
        <v>54</v>
      </c>
      <c r="M152" s="76"/>
      <c r="N152" s="54"/>
      <c r="O152" s="54"/>
      <c r="P152" s="53"/>
      <c r="Q152" s="53"/>
      <c r="R152" s="53"/>
      <c r="S152" s="76">
        <v>0</v>
      </c>
      <c r="T152" s="53"/>
      <c r="U152" s="53"/>
      <c r="V152" s="84"/>
      <c r="W152" s="53"/>
    </row>
    <row r="153" spans="11:23" s="12" customFormat="1" ht="15.75">
      <c r="K153" s="55"/>
      <c r="L153" s="63"/>
      <c r="M153" s="53"/>
      <c r="N153" s="54"/>
      <c r="O153" s="54"/>
      <c r="P153" s="53"/>
      <c r="Q153" s="53"/>
      <c r="R153" s="53"/>
      <c r="S153" s="53"/>
      <c r="T153" s="53"/>
      <c r="U153" s="53"/>
      <c r="V153" s="84"/>
      <c r="W153" s="53"/>
    </row>
    <row r="154" spans="11:23" s="12" customFormat="1" ht="15.75">
      <c r="K154" s="42"/>
      <c r="L154" s="73" t="s">
        <v>71</v>
      </c>
      <c r="M154" s="18">
        <f>M136</f>
        <v>717500</v>
      </c>
      <c r="N154" s="18">
        <f>N136</f>
        <v>717500</v>
      </c>
      <c r="O154" s="18">
        <f>O152</f>
        <v>0</v>
      </c>
      <c r="P154" s="18">
        <f>P152</f>
        <v>0</v>
      </c>
      <c r="Q154" s="18">
        <f>Q136</f>
        <v>0</v>
      </c>
      <c r="R154" s="18">
        <f>R152</f>
        <v>0</v>
      </c>
      <c r="S154" s="18">
        <v>0</v>
      </c>
      <c r="T154" s="18">
        <f>T152</f>
        <v>0</v>
      </c>
      <c r="U154" s="18">
        <f>U152</f>
        <v>0</v>
      </c>
      <c r="V154" s="18">
        <f>V136</f>
        <v>717500</v>
      </c>
      <c r="W154" s="53">
        <f>W136</f>
        <v>712500</v>
      </c>
    </row>
    <row r="155" spans="11:23" s="12" customFormat="1" ht="15.75">
      <c r="K155" s="119" t="s">
        <v>69</v>
      </c>
      <c r="L155" s="120"/>
      <c r="M155" s="18">
        <f>SUM(M71+M99+M119+M147)</f>
        <v>10724312</v>
      </c>
      <c r="N155" s="18">
        <f>SUM(N154+N127+N99+N71)</f>
        <v>3098599</v>
      </c>
      <c r="O155" s="18">
        <f>SUM(O59)</f>
        <v>7625713</v>
      </c>
      <c r="P155" s="18">
        <f>+P154+P147</f>
        <v>0</v>
      </c>
      <c r="Q155" s="18">
        <f>SUM(Q154+Q71)</f>
        <v>0</v>
      </c>
      <c r="R155" s="18">
        <f>+R154+R147</f>
        <v>0</v>
      </c>
      <c r="S155" s="18">
        <f>S71</f>
        <v>0</v>
      </c>
      <c r="T155" s="18">
        <f>+T154+T147</f>
        <v>0</v>
      </c>
      <c r="U155" s="18"/>
      <c r="V155" s="112">
        <f>SUM(V154+V127+V99+V71)</f>
        <v>11529929</v>
      </c>
      <c r="W155" s="113">
        <f>SUM(W154+W127+W99+W71)</f>
        <v>12305104</v>
      </c>
    </row>
    <row r="156" spans="11:15" s="12" customFormat="1" ht="15.75">
      <c r="K156" s="40"/>
      <c r="L156" s="29"/>
      <c r="N156" s="13"/>
      <c r="O156" s="13"/>
    </row>
    <row r="157" spans="11:15" s="12" customFormat="1" ht="15.75">
      <c r="K157" s="40" t="s">
        <v>85</v>
      </c>
      <c r="L157" s="29"/>
      <c r="N157" s="13"/>
      <c r="O157" s="13"/>
    </row>
    <row r="158" spans="11:20" s="12" customFormat="1" ht="15.75">
      <c r="K158" s="40" t="s">
        <v>86</v>
      </c>
      <c r="L158" s="29"/>
      <c r="N158" s="109"/>
      <c r="O158" s="13"/>
      <c r="P158" s="12" t="s">
        <v>99</v>
      </c>
      <c r="Q158" s="12" t="s">
        <v>100</v>
      </c>
      <c r="T158" s="12" t="s">
        <v>55</v>
      </c>
    </row>
    <row r="159" spans="11:15" s="12" customFormat="1" ht="15.75">
      <c r="K159" s="40"/>
      <c r="L159" s="29"/>
      <c r="N159" s="109"/>
      <c r="O159" s="13"/>
    </row>
    <row r="160" spans="11:20" s="12" customFormat="1" ht="15.75">
      <c r="K160" s="40"/>
      <c r="L160" s="29"/>
      <c r="N160" s="13"/>
      <c r="O160" s="13"/>
      <c r="T160" s="12" t="s">
        <v>89</v>
      </c>
    </row>
    <row r="161" spans="11:15" s="12" customFormat="1" ht="15.75">
      <c r="K161" s="40"/>
      <c r="L161" s="29"/>
      <c r="N161" s="13"/>
      <c r="O161" s="13"/>
    </row>
    <row r="162" spans="11:15" s="12" customFormat="1" ht="15.75">
      <c r="K162" s="40"/>
      <c r="L162" s="29"/>
      <c r="N162" s="13"/>
      <c r="O162" s="13"/>
    </row>
    <row r="163" spans="11:15" s="12" customFormat="1" ht="15.75">
      <c r="K163" s="40"/>
      <c r="L163" s="29"/>
      <c r="N163" s="13"/>
      <c r="O163" s="13"/>
    </row>
    <row r="164" spans="11:15" s="12" customFormat="1" ht="15.75">
      <c r="K164" s="40"/>
      <c r="L164" s="29"/>
      <c r="N164" s="13"/>
      <c r="O164" s="13"/>
    </row>
    <row r="165" spans="11:15" s="12" customFormat="1" ht="15.75">
      <c r="K165" s="40"/>
      <c r="L165" s="29"/>
      <c r="N165" s="13"/>
      <c r="O165" s="13"/>
    </row>
    <row r="166" spans="11:15" s="12" customFormat="1" ht="15.75">
      <c r="K166" s="40"/>
      <c r="L166" s="29"/>
      <c r="N166" s="13"/>
      <c r="O166" s="13"/>
    </row>
    <row r="167" spans="11:15" s="12" customFormat="1" ht="15.75">
      <c r="K167" s="40"/>
      <c r="L167" s="29"/>
      <c r="N167" s="13"/>
      <c r="O167" s="13"/>
    </row>
    <row r="168" spans="11:15" s="12" customFormat="1" ht="15.75">
      <c r="K168" s="40"/>
      <c r="L168" s="29"/>
      <c r="N168" s="13"/>
      <c r="O168" s="13"/>
    </row>
    <row r="169" spans="11:15" s="12" customFormat="1" ht="15.75">
      <c r="K169" s="40"/>
      <c r="L169" s="29"/>
      <c r="N169" s="13"/>
      <c r="O169" s="13"/>
    </row>
    <row r="170" spans="11:15" s="12" customFormat="1" ht="15.75">
      <c r="K170" s="40"/>
      <c r="L170" s="29"/>
      <c r="N170" s="13"/>
      <c r="O170" s="13"/>
    </row>
    <row r="171" spans="11:15" s="12" customFormat="1" ht="15.75">
      <c r="K171" s="40"/>
      <c r="L171" s="29"/>
      <c r="N171" s="13"/>
      <c r="O171" s="13"/>
    </row>
    <row r="172" spans="11:15" s="12" customFormat="1" ht="15.75">
      <c r="K172" s="40"/>
      <c r="L172" s="29"/>
      <c r="N172" s="13"/>
      <c r="O172" s="13"/>
    </row>
    <row r="173" spans="11:15" s="12" customFormat="1" ht="15.75">
      <c r="K173" s="40"/>
      <c r="L173" s="29"/>
      <c r="N173" s="13"/>
      <c r="O173" s="13"/>
    </row>
    <row r="174" spans="11:15" s="12" customFormat="1" ht="15.75">
      <c r="K174" s="40"/>
      <c r="L174" s="29"/>
      <c r="N174" s="13"/>
      <c r="O174" s="13"/>
    </row>
    <row r="175" spans="11:15" s="12" customFormat="1" ht="15.75">
      <c r="K175" s="40"/>
      <c r="L175" s="29"/>
      <c r="N175" s="13"/>
      <c r="O175" s="13"/>
    </row>
    <row r="176" spans="11:15" s="12" customFormat="1" ht="15.75">
      <c r="K176" s="40"/>
      <c r="L176" s="29"/>
      <c r="N176" s="13"/>
      <c r="O176" s="13"/>
    </row>
    <row r="177" spans="11:15" s="12" customFormat="1" ht="15.75">
      <c r="K177" s="40"/>
      <c r="L177" s="29"/>
      <c r="N177" s="13"/>
      <c r="O177" s="13"/>
    </row>
    <row r="178" spans="11:15" s="12" customFormat="1" ht="15.75">
      <c r="K178" s="40"/>
      <c r="L178" s="29"/>
      <c r="N178" s="13"/>
      <c r="O178" s="13"/>
    </row>
    <row r="179" spans="11:15" s="12" customFormat="1" ht="15.75">
      <c r="K179" s="40"/>
      <c r="L179" s="29"/>
      <c r="N179" s="13"/>
      <c r="O179" s="13"/>
    </row>
    <row r="180" spans="11:15" s="12" customFormat="1" ht="15.75">
      <c r="K180" s="40"/>
      <c r="L180" s="29"/>
      <c r="N180" s="13"/>
      <c r="O180" s="13"/>
    </row>
    <row r="181" spans="11:15" s="12" customFormat="1" ht="15.75">
      <c r="K181" s="40"/>
      <c r="L181" s="29"/>
      <c r="N181" s="13"/>
      <c r="O181" s="13"/>
    </row>
    <row r="182" spans="11:15" s="12" customFormat="1" ht="15.75">
      <c r="K182" s="40"/>
      <c r="L182" s="29"/>
      <c r="N182" s="13"/>
      <c r="O182" s="13"/>
    </row>
    <row r="183" spans="11:15" s="12" customFormat="1" ht="15.75">
      <c r="K183" s="40"/>
      <c r="L183" s="29"/>
      <c r="N183" s="13"/>
      <c r="O183" s="13"/>
    </row>
    <row r="184" spans="11:15" s="12" customFormat="1" ht="15.75">
      <c r="K184" s="40"/>
      <c r="L184" s="29"/>
      <c r="N184" s="13"/>
      <c r="O184" s="13"/>
    </row>
    <row r="185" spans="11:15" s="12" customFormat="1" ht="15.75">
      <c r="K185" s="40"/>
      <c r="L185" s="29"/>
      <c r="N185" s="13"/>
      <c r="O185" s="13"/>
    </row>
    <row r="186" spans="11:15" s="12" customFormat="1" ht="15.75">
      <c r="K186" s="40"/>
      <c r="L186" s="29"/>
      <c r="N186" s="13"/>
      <c r="O186" s="13"/>
    </row>
    <row r="187" spans="11:15" s="12" customFormat="1" ht="15.75">
      <c r="K187" s="40"/>
      <c r="L187" s="29"/>
      <c r="N187" s="13"/>
      <c r="O187" s="13"/>
    </row>
    <row r="188" spans="11:15" s="12" customFormat="1" ht="15.75">
      <c r="K188" s="40"/>
      <c r="L188" s="29"/>
      <c r="N188" s="13"/>
      <c r="O188" s="13"/>
    </row>
    <row r="189" spans="11:15" s="12" customFormat="1" ht="15.75">
      <c r="K189" s="40"/>
      <c r="L189" s="29"/>
      <c r="N189" s="13"/>
      <c r="O189" s="13"/>
    </row>
    <row r="190" spans="11:15" s="12" customFormat="1" ht="15.75">
      <c r="K190" s="40"/>
      <c r="L190" s="29"/>
      <c r="N190" s="13"/>
      <c r="O190" s="13"/>
    </row>
    <row r="191" spans="11:15" s="12" customFormat="1" ht="15.75">
      <c r="K191" s="40"/>
      <c r="L191" s="29"/>
      <c r="N191" s="13"/>
      <c r="O191" s="13"/>
    </row>
    <row r="192" spans="11:15" s="12" customFormat="1" ht="15.75">
      <c r="K192" s="40"/>
      <c r="L192" s="29"/>
      <c r="N192" s="13"/>
      <c r="O192" s="13"/>
    </row>
    <row r="193" spans="11:15" s="12" customFormat="1" ht="15.75">
      <c r="K193" s="40"/>
      <c r="L193" s="29"/>
      <c r="N193" s="13"/>
      <c r="O193" s="13"/>
    </row>
    <row r="194" spans="11:15" s="12" customFormat="1" ht="15.75">
      <c r="K194" s="40"/>
      <c r="L194" s="29"/>
      <c r="N194" s="13"/>
      <c r="O194" s="13"/>
    </row>
    <row r="195" spans="11:15" s="12" customFormat="1" ht="15.75">
      <c r="K195" s="40"/>
      <c r="L195" s="29"/>
      <c r="N195" s="13"/>
      <c r="O195" s="13"/>
    </row>
    <row r="196" spans="11:15" s="12" customFormat="1" ht="15.75">
      <c r="K196" s="40"/>
      <c r="L196" s="29"/>
      <c r="N196" s="13"/>
      <c r="O196" s="13"/>
    </row>
    <row r="197" spans="11:15" s="12" customFormat="1" ht="15.75">
      <c r="K197" s="40"/>
      <c r="L197" s="29"/>
      <c r="N197" s="13"/>
      <c r="O197" s="13"/>
    </row>
    <row r="198" spans="11:15" s="12" customFormat="1" ht="15.75">
      <c r="K198" s="40"/>
      <c r="L198" s="29"/>
      <c r="N198" s="13"/>
      <c r="O198" s="13"/>
    </row>
    <row r="199" spans="11:15" s="12" customFormat="1" ht="15.75">
      <c r="K199" s="40"/>
      <c r="L199" s="29"/>
      <c r="N199" s="13"/>
      <c r="O199" s="13"/>
    </row>
    <row r="200" spans="11:15" s="12" customFormat="1" ht="15.75">
      <c r="K200" s="40"/>
      <c r="L200" s="29"/>
      <c r="N200" s="13"/>
      <c r="O200" s="13"/>
    </row>
    <row r="201" spans="11:15" s="12" customFormat="1" ht="15.75">
      <c r="K201" s="40"/>
      <c r="L201" s="29"/>
      <c r="N201" s="13"/>
      <c r="O201" s="13"/>
    </row>
    <row r="202" spans="11:15" s="12" customFormat="1" ht="15.75">
      <c r="K202" s="40"/>
      <c r="L202" s="29"/>
      <c r="N202" s="13"/>
      <c r="O202" s="13"/>
    </row>
    <row r="203" spans="11:15" s="12" customFormat="1" ht="15.75">
      <c r="K203" s="40"/>
      <c r="L203" s="29"/>
      <c r="N203" s="13"/>
      <c r="O203" s="13"/>
    </row>
    <row r="204" spans="11:15" s="12" customFormat="1" ht="15.75">
      <c r="K204" s="40"/>
      <c r="L204" s="29"/>
      <c r="N204" s="13"/>
      <c r="O204" s="13"/>
    </row>
    <row r="205" spans="11:15" s="12" customFormat="1" ht="15.75">
      <c r="K205" s="40"/>
      <c r="L205" s="29"/>
      <c r="N205" s="13"/>
      <c r="O205" s="13"/>
    </row>
    <row r="206" spans="11:15" s="12" customFormat="1" ht="15.75">
      <c r="K206" s="40"/>
      <c r="L206" s="29"/>
      <c r="N206" s="13"/>
      <c r="O206" s="13"/>
    </row>
    <row r="207" spans="11:15" s="12" customFormat="1" ht="15.75">
      <c r="K207" s="40"/>
      <c r="L207" s="29"/>
      <c r="N207" s="13"/>
      <c r="O207" s="13"/>
    </row>
    <row r="208" spans="11:15" s="12" customFormat="1" ht="15.75">
      <c r="K208" s="40"/>
      <c r="L208" s="29"/>
      <c r="N208" s="13"/>
      <c r="O208" s="13"/>
    </row>
    <row r="209" spans="11:15" s="12" customFormat="1" ht="15.75">
      <c r="K209" s="40"/>
      <c r="L209" s="29"/>
      <c r="N209" s="13"/>
      <c r="O209" s="13"/>
    </row>
    <row r="210" spans="11:15" s="12" customFormat="1" ht="15.75">
      <c r="K210" s="40"/>
      <c r="L210" s="29"/>
      <c r="N210" s="13"/>
      <c r="O210" s="13"/>
    </row>
    <row r="211" spans="11:15" s="12" customFormat="1" ht="15.75">
      <c r="K211" s="40"/>
      <c r="L211" s="29"/>
      <c r="N211" s="13"/>
      <c r="O211" s="13"/>
    </row>
    <row r="212" spans="11:15" s="12" customFormat="1" ht="15.75">
      <c r="K212" s="40"/>
      <c r="L212" s="29"/>
      <c r="N212" s="13"/>
      <c r="O212" s="13"/>
    </row>
    <row r="213" spans="11:15" s="12" customFormat="1" ht="15.75">
      <c r="K213" s="40"/>
      <c r="L213" s="29"/>
      <c r="N213" s="13"/>
      <c r="O213" s="13"/>
    </row>
    <row r="214" spans="11:15" s="12" customFormat="1" ht="15.75">
      <c r="K214" s="40"/>
      <c r="L214" s="29"/>
      <c r="N214" s="13"/>
      <c r="O214" s="13"/>
    </row>
    <row r="215" spans="11:15" s="12" customFormat="1" ht="15.75">
      <c r="K215" s="40"/>
      <c r="L215" s="29"/>
      <c r="N215" s="13"/>
      <c r="O215" s="13"/>
    </row>
    <row r="216" spans="11:15" s="12" customFormat="1" ht="15.75">
      <c r="K216" s="40"/>
      <c r="L216" s="29"/>
      <c r="N216" s="13"/>
      <c r="O216" s="13"/>
    </row>
    <row r="217" spans="11:15" s="12" customFormat="1" ht="15.75">
      <c r="K217" s="40"/>
      <c r="L217" s="29"/>
      <c r="N217" s="13"/>
      <c r="O217" s="13"/>
    </row>
    <row r="218" spans="11:15" s="12" customFormat="1" ht="15.75">
      <c r="K218" s="40"/>
      <c r="L218" s="29"/>
      <c r="N218" s="13"/>
      <c r="O218" s="13"/>
    </row>
    <row r="219" spans="11:15" s="12" customFormat="1" ht="15.75">
      <c r="K219" s="40"/>
      <c r="L219" s="29"/>
      <c r="N219" s="13"/>
      <c r="O219" s="13"/>
    </row>
    <row r="220" spans="11:15" s="12" customFormat="1" ht="15.75">
      <c r="K220" s="40"/>
      <c r="L220" s="29"/>
      <c r="N220" s="13"/>
      <c r="O220" s="13"/>
    </row>
    <row r="221" spans="11:15" s="12" customFormat="1" ht="15.75">
      <c r="K221" s="40"/>
      <c r="L221" s="29"/>
      <c r="N221" s="13"/>
      <c r="O221" s="13"/>
    </row>
    <row r="222" spans="11:15" s="12" customFormat="1" ht="15.75">
      <c r="K222" s="40"/>
      <c r="L222" s="29"/>
      <c r="N222" s="13"/>
      <c r="O222" s="13"/>
    </row>
    <row r="223" spans="11:15" s="12" customFormat="1" ht="15.75">
      <c r="K223" s="40"/>
      <c r="L223" s="29"/>
      <c r="N223" s="13"/>
      <c r="O223" s="13"/>
    </row>
    <row r="224" spans="11:15" s="12" customFormat="1" ht="15.75">
      <c r="K224" s="40"/>
      <c r="L224" s="29"/>
      <c r="N224" s="13"/>
      <c r="O224" s="13"/>
    </row>
    <row r="225" spans="11:15" s="12" customFormat="1" ht="15.75">
      <c r="K225" s="40"/>
      <c r="L225" s="29"/>
      <c r="N225" s="13"/>
      <c r="O225" s="13"/>
    </row>
    <row r="226" spans="11:15" s="12" customFormat="1" ht="15.75">
      <c r="K226" s="40"/>
      <c r="L226" s="29"/>
      <c r="N226" s="13"/>
      <c r="O226" s="13"/>
    </row>
    <row r="227" spans="11:15" s="12" customFormat="1" ht="15.75">
      <c r="K227" s="40"/>
      <c r="L227" s="29"/>
      <c r="N227" s="13"/>
      <c r="O227" s="13"/>
    </row>
    <row r="228" spans="11:15" s="12" customFormat="1" ht="15.75">
      <c r="K228" s="40"/>
      <c r="L228" s="29"/>
      <c r="N228" s="13"/>
      <c r="O228" s="13"/>
    </row>
    <row r="229" spans="11:15" s="12" customFormat="1" ht="15.75">
      <c r="K229" s="40"/>
      <c r="L229" s="29"/>
      <c r="N229" s="13"/>
      <c r="O229" s="13"/>
    </row>
    <row r="230" spans="11:15" s="12" customFormat="1" ht="15.75">
      <c r="K230" s="40"/>
      <c r="L230" s="29"/>
      <c r="N230" s="13"/>
      <c r="O230" s="13"/>
    </row>
    <row r="231" spans="11:15" s="12" customFormat="1" ht="15.75">
      <c r="K231" s="40"/>
      <c r="L231" s="29"/>
      <c r="N231" s="13"/>
      <c r="O231" s="13"/>
    </row>
    <row r="232" spans="11:15" s="12" customFormat="1" ht="15.75">
      <c r="K232" s="40"/>
      <c r="L232" s="29"/>
      <c r="N232" s="13"/>
      <c r="O232" s="13"/>
    </row>
    <row r="233" spans="11:15" s="12" customFormat="1" ht="15.75">
      <c r="K233" s="40"/>
      <c r="L233" s="29"/>
      <c r="N233" s="13"/>
      <c r="O233" s="13"/>
    </row>
    <row r="234" spans="11:15" s="12" customFormat="1" ht="15.75">
      <c r="K234" s="40"/>
      <c r="L234" s="29"/>
      <c r="N234" s="13"/>
      <c r="O234" s="13"/>
    </row>
    <row r="235" spans="11:15" s="12" customFormat="1" ht="15.75">
      <c r="K235" s="40"/>
      <c r="L235" s="29"/>
      <c r="N235" s="13"/>
      <c r="O235" s="13"/>
    </row>
    <row r="236" spans="11:15" s="12" customFormat="1" ht="15.75">
      <c r="K236" s="40"/>
      <c r="L236" s="29"/>
      <c r="N236" s="13"/>
      <c r="O236" s="13"/>
    </row>
    <row r="237" spans="11:15" s="12" customFormat="1" ht="15.75">
      <c r="K237" s="40"/>
      <c r="L237" s="29"/>
      <c r="N237" s="13"/>
      <c r="O237" s="13"/>
    </row>
    <row r="238" spans="11:15" s="12" customFormat="1" ht="15.75">
      <c r="K238" s="40"/>
      <c r="L238" s="29"/>
      <c r="N238" s="13"/>
      <c r="O238" s="13"/>
    </row>
    <row r="239" spans="11:15" s="12" customFormat="1" ht="15.75">
      <c r="K239" s="40"/>
      <c r="L239" s="29"/>
      <c r="N239" s="13"/>
      <c r="O239" s="13"/>
    </row>
    <row r="240" spans="11:15" s="12" customFormat="1" ht="15.75">
      <c r="K240" s="40"/>
      <c r="L240" s="29"/>
      <c r="N240" s="13"/>
      <c r="O240" s="13"/>
    </row>
    <row r="241" spans="11:15" s="12" customFormat="1" ht="15.75">
      <c r="K241" s="40"/>
      <c r="L241" s="29"/>
      <c r="N241" s="13"/>
      <c r="O241" s="13"/>
    </row>
    <row r="242" spans="11:15" s="12" customFormat="1" ht="15.75">
      <c r="K242" s="40"/>
      <c r="L242" s="29"/>
      <c r="N242" s="13"/>
      <c r="O242" s="13"/>
    </row>
    <row r="243" spans="11:15" s="12" customFormat="1" ht="15.75">
      <c r="K243" s="40"/>
      <c r="L243" s="29"/>
      <c r="N243" s="13"/>
      <c r="O243" s="13"/>
    </row>
    <row r="244" spans="11:15" s="12" customFormat="1" ht="15.75">
      <c r="K244" s="40"/>
      <c r="L244" s="29"/>
      <c r="N244" s="13"/>
      <c r="O244" s="13"/>
    </row>
    <row r="245" spans="11:15" s="12" customFormat="1" ht="15.75">
      <c r="K245" s="40"/>
      <c r="L245" s="29"/>
      <c r="N245" s="13"/>
      <c r="O245" s="13"/>
    </row>
    <row r="246" spans="11:15" s="12" customFormat="1" ht="15.75">
      <c r="K246" s="40"/>
      <c r="L246" s="29"/>
      <c r="N246" s="13"/>
      <c r="O246" s="13"/>
    </row>
    <row r="247" spans="11:15" s="12" customFormat="1" ht="15.75">
      <c r="K247" s="40"/>
      <c r="L247" s="29"/>
      <c r="N247" s="13"/>
      <c r="O247" s="13"/>
    </row>
    <row r="248" spans="11:15" s="12" customFormat="1" ht="15.75">
      <c r="K248" s="40"/>
      <c r="L248" s="29"/>
      <c r="N248" s="13"/>
      <c r="O248" s="13"/>
    </row>
    <row r="249" spans="11:15" s="12" customFormat="1" ht="15.75">
      <c r="K249" s="40"/>
      <c r="L249" s="29"/>
      <c r="N249" s="13"/>
      <c r="O249" s="13"/>
    </row>
    <row r="250" spans="11:15" s="12" customFormat="1" ht="15.75">
      <c r="K250" s="40"/>
      <c r="L250" s="29"/>
      <c r="N250" s="13"/>
      <c r="O250" s="13"/>
    </row>
    <row r="251" spans="11:15" s="12" customFormat="1" ht="15.75">
      <c r="K251" s="40"/>
      <c r="L251" s="29"/>
      <c r="N251" s="13"/>
      <c r="O251" s="13"/>
    </row>
    <row r="252" spans="11:15" s="12" customFormat="1" ht="15.75">
      <c r="K252" s="40"/>
      <c r="L252" s="29"/>
      <c r="N252" s="13"/>
      <c r="O252" s="13"/>
    </row>
    <row r="253" spans="11:15" s="12" customFormat="1" ht="15.75">
      <c r="K253" s="40"/>
      <c r="L253" s="29"/>
      <c r="N253" s="13"/>
      <c r="O253" s="13"/>
    </row>
    <row r="254" spans="11:15" s="12" customFormat="1" ht="15.75">
      <c r="K254" s="40"/>
      <c r="L254" s="29"/>
      <c r="N254" s="13"/>
      <c r="O254" s="13"/>
    </row>
    <row r="255" spans="11:15" s="12" customFormat="1" ht="15.75">
      <c r="K255" s="40"/>
      <c r="L255" s="29"/>
      <c r="N255" s="13"/>
      <c r="O255" s="13"/>
    </row>
    <row r="256" spans="11:15" s="12" customFormat="1" ht="15.75">
      <c r="K256" s="40"/>
      <c r="L256" s="29"/>
      <c r="N256" s="13"/>
      <c r="O256" s="13"/>
    </row>
    <row r="257" spans="11:15" s="12" customFormat="1" ht="15.75">
      <c r="K257" s="40"/>
      <c r="L257" s="29"/>
      <c r="N257" s="13"/>
      <c r="O257" s="13"/>
    </row>
    <row r="258" spans="11:15" s="12" customFormat="1" ht="15.75">
      <c r="K258" s="40"/>
      <c r="L258" s="29"/>
      <c r="N258" s="13"/>
      <c r="O258" s="13"/>
    </row>
    <row r="259" spans="11:15" s="12" customFormat="1" ht="15.75">
      <c r="K259" s="40"/>
      <c r="L259" s="29"/>
      <c r="N259" s="13"/>
      <c r="O259" s="13"/>
    </row>
    <row r="260" spans="11:15" s="12" customFormat="1" ht="15.75">
      <c r="K260" s="40"/>
      <c r="L260" s="29"/>
      <c r="N260" s="13"/>
      <c r="O260" s="13"/>
    </row>
    <row r="261" spans="11:15" s="12" customFormat="1" ht="15.75">
      <c r="K261" s="40"/>
      <c r="L261" s="29"/>
      <c r="N261" s="13"/>
      <c r="O261" s="13"/>
    </row>
    <row r="262" spans="11:15" s="12" customFormat="1" ht="15.75">
      <c r="K262" s="40"/>
      <c r="L262" s="29"/>
      <c r="N262" s="13"/>
      <c r="O262" s="13"/>
    </row>
    <row r="263" spans="11:15" s="12" customFormat="1" ht="15.75">
      <c r="K263" s="40"/>
      <c r="L263" s="29"/>
      <c r="N263" s="13"/>
      <c r="O263" s="13"/>
    </row>
    <row r="264" spans="11:15" s="12" customFormat="1" ht="15.75">
      <c r="K264" s="40"/>
      <c r="L264" s="29"/>
      <c r="N264" s="13"/>
      <c r="O264" s="13"/>
    </row>
    <row r="265" spans="11:15" s="12" customFormat="1" ht="15.75">
      <c r="K265" s="40"/>
      <c r="L265" s="29"/>
      <c r="N265" s="13"/>
      <c r="O265" s="13"/>
    </row>
    <row r="266" spans="11:15" s="12" customFormat="1" ht="15.75">
      <c r="K266" s="40"/>
      <c r="L266" s="29"/>
      <c r="N266" s="13"/>
      <c r="O266" s="13"/>
    </row>
    <row r="267" spans="11:15" s="12" customFormat="1" ht="15.75">
      <c r="K267" s="40"/>
      <c r="L267" s="29"/>
      <c r="N267" s="13"/>
      <c r="O267" s="13"/>
    </row>
    <row r="268" spans="11:15" s="12" customFormat="1" ht="15.75">
      <c r="K268" s="40"/>
      <c r="L268" s="29"/>
      <c r="N268" s="13"/>
      <c r="O268" s="13"/>
    </row>
    <row r="269" spans="11:15" s="12" customFormat="1" ht="15.75">
      <c r="K269" s="40"/>
      <c r="L269" s="29"/>
      <c r="N269" s="13"/>
      <c r="O269" s="13"/>
    </row>
    <row r="270" spans="11:15" s="12" customFormat="1" ht="15.75">
      <c r="K270" s="40"/>
      <c r="L270" s="29"/>
      <c r="N270" s="13"/>
      <c r="O270" s="13"/>
    </row>
    <row r="271" spans="11:15" s="12" customFormat="1" ht="15.75">
      <c r="K271" s="40"/>
      <c r="L271" s="29"/>
      <c r="N271" s="13"/>
      <c r="O271" s="13"/>
    </row>
    <row r="272" spans="11:15" s="12" customFormat="1" ht="15.75">
      <c r="K272" s="40"/>
      <c r="L272" s="29"/>
      <c r="N272" s="13"/>
      <c r="O272" s="13"/>
    </row>
    <row r="273" spans="11:15" s="12" customFormat="1" ht="15.75">
      <c r="K273" s="40"/>
      <c r="L273" s="29"/>
      <c r="N273" s="13"/>
      <c r="O273" s="13"/>
    </row>
    <row r="274" spans="11:15" s="12" customFormat="1" ht="15.75">
      <c r="K274" s="40"/>
      <c r="L274" s="29"/>
      <c r="N274" s="13"/>
      <c r="O274" s="13"/>
    </row>
    <row r="275" spans="11:15" s="12" customFormat="1" ht="15.75">
      <c r="K275" s="40"/>
      <c r="L275" s="29"/>
      <c r="N275" s="13"/>
      <c r="O275" s="13"/>
    </row>
    <row r="276" spans="11:15" s="12" customFormat="1" ht="15.75">
      <c r="K276" s="40"/>
      <c r="L276" s="29"/>
      <c r="N276" s="13"/>
      <c r="O276" s="13"/>
    </row>
    <row r="277" spans="11:15" s="12" customFormat="1" ht="15.75">
      <c r="K277" s="40"/>
      <c r="L277" s="29"/>
      <c r="N277" s="13"/>
      <c r="O277" s="13"/>
    </row>
    <row r="278" spans="11:15" s="12" customFormat="1" ht="15.75">
      <c r="K278" s="40"/>
      <c r="L278" s="29"/>
      <c r="N278" s="13"/>
      <c r="O278" s="13"/>
    </row>
    <row r="279" spans="11:15" s="12" customFormat="1" ht="15.75">
      <c r="K279" s="40"/>
      <c r="L279" s="29"/>
      <c r="N279" s="13"/>
      <c r="O279" s="13"/>
    </row>
    <row r="280" spans="11:15" s="12" customFormat="1" ht="15.75">
      <c r="K280" s="40"/>
      <c r="L280" s="29"/>
      <c r="N280" s="13"/>
      <c r="O280" s="13"/>
    </row>
    <row r="281" spans="11:15" s="12" customFormat="1" ht="15.75">
      <c r="K281" s="40"/>
      <c r="L281" s="29"/>
      <c r="N281" s="13"/>
      <c r="O281" s="13"/>
    </row>
    <row r="282" spans="11:15" s="12" customFormat="1" ht="15.75">
      <c r="K282" s="40"/>
      <c r="L282" s="29"/>
      <c r="N282" s="13"/>
      <c r="O282" s="13"/>
    </row>
    <row r="283" spans="11:15" s="12" customFormat="1" ht="15.75">
      <c r="K283" s="40"/>
      <c r="L283" s="29"/>
      <c r="N283" s="13"/>
      <c r="O283" s="13"/>
    </row>
    <row r="284" spans="11:15" s="12" customFormat="1" ht="15.75">
      <c r="K284" s="40"/>
      <c r="L284" s="29"/>
      <c r="N284" s="13"/>
      <c r="O284" s="13"/>
    </row>
    <row r="285" spans="11:15" s="12" customFormat="1" ht="15.75">
      <c r="K285" s="40"/>
      <c r="L285" s="29"/>
      <c r="N285" s="13"/>
      <c r="O285" s="13"/>
    </row>
    <row r="286" spans="11:15" s="12" customFormat="1" ht="15.75">
      <c r="K286" s="40"/>
      <c r="L286" s="29"/>
      <c r="N286" s="13"/>
      <c r="O286" s="13"/>
    </row>
    <row r="287" spans="11:15" s="12" customFormat="1" ht="15.75">
      <c r="K287" s="40"/>
      <c r="L287" s="29"/>
      <c r="N287" s="13"/>
      <c r="O287" s="13"/>
    </row>
    <row r="288" spans="11:15" s="12" customFormat="1" ht="15.75">
      <c r="K288" s="40"/>
      <c r="L288" s="29"/>
      <c r="N288" s="13"/>
      <c r="O288" s="13"/>
    </row>
    <row r="289" spans="11:15" s="12" customFormat="1" ht="15.75">
      <c r="K289" s="40"/>
      <c r="L289" s="29"/>
      <c r="N289" s="13"/>
      <c r="O289" s="13"/>
    </row>
  </sheetData>
  <sheetProtection/>
  <mergeCells count="20">
    <mergeCell ref="K127:L127"/>
    <mergeCell ref="N74:O74"/>
    <mergeCell ref="W23:W24"/>
    <mergeCell ref="R23:R24"/>
    <mergeCell ref="S23:S24"/>
    <mergeCell ref="T23:T24"/>
    <mergeCell ref="V23:V24"/>
    <mergeCell ref="U23:U24"/>
    <mergeCell ref="P23:P24"/>
    <mergeCell ref="Q23:Q24"/>
    <mergeCell ref="N102:O102"/>
    <mergeCell ref="R3:V3"/>
    <mergeCell ref="N130:O130"/>
    <mergeCell ref="K155:L155"/>
    <mergeCell ref="K20:M20"/>
    <mergeCell ref="K21:L21"/>
    <mergeCell ref="M21:N21"/>
    <mergeCell ref="K71:L71"/>
    <mergeCell ref="N23:O23"/>
    <mergeCell ref="K99:L99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3" manualBreakCount="3">
    <brk id="19" max="255" man="1"/>
    <brk id="72" max="255" man="1"/>
    <brk id="10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ucenik</cp:lastModifiedBy>
  <cp:lastPrinted>2012-01-16T07:42:45Z</cp:lastPrinted>
  <dcterms:created xsi:type="dcterms:W3CDTF">2005-08-25T08:00:13Z</dcterms:created>
  <dcterms:modified xsi:type="dcterms:W3CDTF">2013-02-27T09:00:51Z</dcterms:modified>
  <cp:category/>
  <cp:version/>
  <cp:contentType/>
  <cp:contentStatus/>
</cp:coreProperties>
</file>